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AM 2025\XAY DUNG DU TOAN\DU TOAN NAM 2025\CONG KHAI DU TOAN 2025\"/>
    </mc:Choice>
  </mc:AlternateContent>
  <bookViews>
    <workbookView xWindow="480" yWindow="105" windowWidth="27795" windowHeight="12600" activeTab="2"/>
  </bookViews>
  <sheets>
    <sheet name="PB 01 Cân đối" sheetId="3" r:id="rId1"/>
    <sheet name="PB 02 Thu" sheetId="1" r:id="rId2"/>
    <sheet name="PB 03 Chi" sheetId="2" r:id="rId3"/>
    <sheet name="PB 04Dự án phân bổ đầu năm (2)" sheetId="10" r:id="rId4"/>
  </sheets>
  <definedNames>
    <definedName name="_xlnm._FilterDatabase" localSheetId="1" hidden="1">'PB 02 Thu'!$A$8:$L$42</definedName>
    <definedName name="_xlnm._FilterDatabase" localSheetId="2" hidden="1">'PB 03 Chi'!$A$8:$Q$38</definedName>
    <definedName name="_xlnm._FilterDatabase" localSheetId="3" hidden="1">'PB 04Dự án phân bổ đầu năm (2)'!$A$7:$I$19</definedName>
    <definedName name="chuong_phuluc_16" localSheetId="1">'PB 02 Thu'!#REF!</definedName>
    <definedName name="chuong_phuluc_16_name" localSheetId="1">'PB 02 Thu'!$A$3</definedName>
    <definedName name="_xlnm.Print_Area" localSheetId="0">'PB 01 Cân đối'!$A$2:$D$21</definedName>
    <definedName name="_xlnm.Print_Area" localSheetId="1">'PB 02 Thu'!$A$1:$L$42</definedName>
    <definedName name="_xlnm.Print_Area" localSheetId="2">'PB 03 Chi'!$A$1:$Q$38</definedName>
    <definedName name="_xlnm.Print_Area" localSheetId="3">'PB 04Dự án phân bổ đầu năm (2)'!$A$1:$D$19</definedName>
    <definedName name="_xlnm.Print_Titles" localSheetId="1">'PB 02 Thu'!$6:$8</definedName>
  </definedNames>
  <calcPr calcId="162913"/>
</workbook>
</file>

<file path=xl/calcChain.xml><?xml version="1.0" encoding="utf-8"?>
<calcChain xmlns="http://schemas.openxmlformats.org/spreadsheetml/2006/main">
  <c r="E16" i="10" l="1"/>
  <c r="D16" i="10"/>
  <c r="D8" i="10" s="1"/>
  <c r="K12" i="10"/>
  <c r="E12" i="10"/>
  <c r="D12" i="10"/>
  <c r="K11" i="10"/>
  <c r="K10" i="10"/>
  <c r="E9" i="10"/>
  <c r="D9" i="10"/>
  <c r="E8" i="10"/>
  <c r="Q6" i="10"/>
  <c r="P6" i="10"/>
  <c r="O6" i="10"/>
  <c r="M6" i="10"/>
  <c r="L6" i="10"/>
  <c r="K6" i="10"/>
  <c r="R5" i="10"/>
  <c r="N5" i="10"/>
  <c r="M5" i="10"/>
  <c r="R4" i="10"/>
  <c r="N4" i="10"/>
  <c r="R3" i="10"/>
  <c r="R6" i="10" s="1"/>
  <c r="N3" i="10"/>
  <c r="N6" i="10" s="1"/>
  <c r="M3" i="10"/>
  <c r="S5" i="10" l="1"/>
  <c r="S4" i="10"/>
  <c r="S3" i="10"/>
  <c r="S6" i="10" l="1"/>
  <c r="U3" i="10"/>
  <c r="B20" i="3" l="1"/>
  <c r="B19" i="3"/>
  <c r="B12" i="3" s="1"/>
  <c r="D12" i="3" l="1"/>
</calcChain>
</file>

<file path=xl/sharedStrings.xml><?xml version="1.0" encoding="utf-8"?>
<sst xmlns="http://schemas.openxmlformats.org/spreadsheetml/2006/main" count="251" uniqueCount="201">
  <si>
    <t>STT</t>
  </si>
  <si>
    <t>Nội dung</t>
  </si>
  <si>
    <t>Thực hiện năm 2024</t>
  </si>
  <si>
    <t>Tổng thu NSNN</t>
  </si>
  <si>
    <t>Thu NSĐP</t>
  </si>
  <si>
    <t>Tổng thuNSNN</t>
  </si>
  <si>
    <t>Thu NSĐP</t>
  </si>
  <si>
    <t>A</t>
  </si>
  <si>
    <t>B</t>
  </si>
  <si>
    <t>Phí, lệ phí</t>
  </si>
  <si>
    <t>Thu từ quỹ đất công ích và thu hoa lợi công sản khác</t>
  </si>
  <si>
    <t>Thu từ hoạt động kinh tế và sự nghiệp</t>
  </si>
  <si>
    <t>Thu phạt, tịch thu khác theo quy định</t>
  </si>
  <si>
    <t>Thu từ tài sản được xác lập quyền sở hữu của nhà nước theo quy định</t>
  </si>
  <si>
    <t>6. Đóng góp của nhân dân theo quy định</t>
  </si>
  <si>
    <t>Đóng góp tự nguyện của các tổ chức, cá nhân</t>
  </si>
  <si>
    <t>Thu khác</t>
  </si>
  <si>
    <t>Các khoản thu phân chia</t>
  </si>
  <si>
    <t>1.1</t>
  </si>
  <si>
    <t>Thuế sử dụng đất phi nông nghiệp</t>
  </si>
  <si>
    <t>1.2</t>
  </si>
  <si>
    <t>Thuế sử dụng đất nông nghiệp thu từ hộ gia đình</t>
  </si>
  <si>
    <t>1.3</t>
  </si>
  <si>
    <t>Lệ phí môn bài thu từ cá nhân, hộ kinh doanh</t>
  </si>
  <si>
    <t>1.4</t>
  </si>
  <si>
    <t>Lệ phí trước bạ nhà, đất</t>
  </si>
  <si>
    <t>Các khoản thu phân chia khác do cấp tỉnh quy định</t>
  </si>
  <si>
    <t>2.1</t>
  </si>
  <si>
    <t>Thu tiền sử dụng đất</t>
  </si>
  <si>
    <t>2.2</t>
  </si>
  <si>
    <t>Thu tiền thuê mặt đất, mặt nước</t>
  </si>
  <si>
    <t>2.3</t>
  </si>
  <si>
    <t>Thuế tài nguyên</t>
  </si>
  <si>
    <t>2.4</t>
  </si>
  <si>
    <t>Thuế giá trị gia tăng</t>
  </si>
  <si>
    <t>2.5</t>
  </si>
  <si>
    <t>Thuế thu nhập doanh nghiệp</t>
  </si>
  <si>
    <t>2.6</t>
  </si>
  <si>
    <t>Thuế thu nhập cá nhân</t>
  </si>
  <si>
    <t>2.7</t>
  </si>
  <si>
    <t>Thuế tiêu thụ đặc biệt</t>
  </si>
  <si>
    <t>2.8</t>
  </si>
  <si>
    <t>Thu Quốc doanh</t>
  </si>
  <si>
    <t>2.9</t>
  </si>
  <si>
    <t>I</t>
  </si>
  <si>
    <t>Các khoản thu 100%</t>
  </si>
  <si>
    <t>II</t>
  </si>
  <si>
    <t>Các khoản thu phân chia theo tỷ lệ phần trăm (%)</t>
  </si>
  <si>
    <t>III</t>
  </si>
  <si>
    <t>Thu viện trợ không hoàn lại trực tiếp cho xã</t>
  </si>
  <si>
    <t>Thu chuyển nguồn</t>
  </si>
  <si>
    <t>Thu kết dư ngân sách năm trước</t>
  </si>
  <si>
    <t>Thu bổ sung từ ngân sách cấp trên</t>
  </si>
  <si>
    <t>IV</t>
  </si>
  <si>
    <t>V</t>
  </si>
  <si>
    <t>VI</t>
  </si>
  <si>
    <t>Bổ sung cân đối ngân sách</t>
  </si>
  <si>
    <t>Bổ sung có mục tiêu</t>
  </si>
  <si>
    <t>Trong dó: TỔNG THU NGÂN SÁCH NHÀ NƯỚC TRÊN ĐỊA BÀN (I+II)</t>
  </si>
  <si>
    <t>TỔNG THU (I+II+III+IV+V+VI)</t>
  </si>
  <si>
    <t>Đơn vị: 1.000 đồng</t>
  </si>
  <si>
    <t>Tổng số</t>
  </si>
  <si>
    <t>ĐTPT</t>
  </si>
  <si>
    <t>TX</t>
  </si>
  <si>
    <t>1</t>
  </si>
  <si>
    <t>2</t>
  </si>
  <si>
    <t>3</t>
  </si>
  <si>
    <t>4</t>
  </si>
  <si>
    <t>5</t>
  </si>
  <si>
    <t>6</t>
  </si>
  <si>
    <t>7</t>
  </si>
  <si>
    <t>Tổng số chi</t>
  </si>
  <si>
    <t>Trong đó: Quỹ lương</t>
  </si>
  <si>
    <t>Dự toán năm 2024</t>
  </si>
  <si>
    <t>Thị chính</t>
  </si>
  <si>
    <t>Thương mại và du lịch</t>
  </si>
  <si>
    <t>TT</t>
  </si>
  <si>
    <t>TỔNG HỢP DỰ TOÁN CHI NGÂN SÁCH XÃ NĂM 2025</t>
  </si>
  <si>
    <r>
      <rPr>
        <b/>
        <sz val="16"/>
        <color rgb="FF000000"/>
        <rFont val="Times New Roman"/>
        <family val="1"/>
      </rPr>
      <t>BIỂU CÂN ĐỐI TỔNG HỢP DỰ TOÁN NGÂN SÁCH XÃ NĂM 2025</t>
    </r>
  </si>
  <si>
    <t>Nội dung thu</t>
  </si>
  <si>
    <t>V. Thu chuyển nguồn</t>
  </si>
  <si>
    <t>IV. Thu kết dư ngân sách năm trước</t>
  </si>
  <si>
    <t>Tổng cộng</t>
  </si>
  <si>
    <t>Chi khác</t>
  </si>
  <si>
    <t>Dự phòng</t>
  </si>
  <si>
    <t>Trợ cấp hàng tháng cho cán bộ xã nghỉ việc theo chế độ quy định và trợ cấp khác</t>
  </si>
  <si>
    <t>Trẻ mồ côi, người già không nơi nương tựa</t>
  </si>
  <si>
    <t>Trợ cấp xã hội</t>
  </si>
  <si>
    <t>9.1</t>
  </si>
  <si>
    <t>9.2</t>
  </si>
  <si>
    <t>9.3</t>
  </si>
  <si>
    <t>9.4</t>
  </si>
  <si>
    <t>9.5</t>
  </si>
  <si>
    <t>10.1</t>
  </si>
  <si>
    <t>10.2</t>
  </si>
  <si>
    <t>10.3</t>
  </si>
  <si>
    <t>11.1</t>
  </si>
  <si>
    <t>11.2</t>
  </si>
  <si>
    <t>11.3</t>
  </si>
  <si>
    <t>11.4</t>
  </si>
  <si>
    <t>11.5</t>
  </si>
  <si>
    <t>Chi công tác dân quân tự vệ, trật tự an toàn xã hội</t>
  </si>
  <si>
    <t>Chi dân quân tự vệ</t>
  </si>
  <si>
    <t>Chi trật tự an toàn xã hội</t>
  </si>
  <si>
    <t>Chi giáo dục</t>
  </si>
  <si>
    <t>Chi ứng dụng, chuyển giao công nghệ</t>
  </si>
  <si>
    <t>Chi y tế</t>
  </si>
  <si>
    <t>Chi văn hóa, thông tin</t>
  </si>
  <si>
    <t>Chi phát thanh, truyền thanh</t>
  </si>
  <si>
    <t>Chi thể dục, thể thao</t>
  </si>
  <si>
    <t>Chi bảo vệ môi trường</t>
  </si>
  <si>
    <t>Chi các hoạt động kinh tế</t>
  </si>
  <si>
    <t>Giao thông</t>
  </si>
  <si>
    <t>Nông - lâm - thủy lợi - hải sản</t>
  </si>
  <si>
    <t>Các hoạt động kinh tế khác</t>
  </si>
  <si>
    <t>Chi quản lý Nhà nước, Đảng, đoàn thể</t>
  </si>
  <si>
    <t>Quản lý Nhà nước</t>
  </si>
  <si>
    <t>Đảng Cộng sản Việt Nam</t>
  </si>
  <si>
    <t>Mặt trận Tổ quốc Việt Nam</t>
  </si>
  <si>
    <t>Chi cho công tác xã hội</t>
  </si>
  <si>
    <t>Chính sách và hoạt động phục vụ người có công với cách mạng</t>
  </si>
  <si>
    <t>Khác (BTXH, cao tuổi)</t>
  </si>
  <si>
    <t>Thu Bổ sung các nhiệm vụ chuyển từ cấp huyện xuống cấp xã</t>
  </si>
  <si>
    <t>- Thu Bổ sung các nhiệm vụ chuyển từ cấp huyện xuống cấp xã</t>
  </si>
  <si>
    <t>Dự toán năm 2025 tỉnh giao</t>
  </si>
  <si>
    <t>Dự toán năm 2025 xã giao</t>
  </si>
  <si>
    <t>So sánh (%) TH năm 2024</t>
  </si>
  <si>
    <t>7=5/1</t>
  </si>
  <si>
    <t>8=6/2</t>
  </si>
  <si>
    <t>9=5/3</t>
  </si>
  <si>
    <t>10=6/4</t>
  </si>
  <si>
    <t>TỔNG HỢP DỰ TOÁN THU NGÂN SÁCH XÃ NĂM 2025</t>
  </si>
  <si>
    <t>ỦY BAN NHÂN DÂN</t>
  </si>
  <si>
    <r>
      <t xml:space="preserve">   </t>
    </r>
    <r>
      <rPr>
        <b/>
        <u/>
        <sz val="12"/>
        <rFont val="Times New Roman"/>
        <family val="1"/>
      </rPr>
      <t>XÃ ĐỨC MINH</t>
    </r>
  </si>
  <si>
    <t>ĐVT: Đồng</t>
  </si>
  <si>
    <t>So sánh (%) DT tỉnh giao 2025</t>
  </si>
  <si>
    <t>ĐVT: Triệu đồng</t>
  </si>
  <si>
    <t>So sánh so với DT 2024 (%)</t>
  </si>
  <si>
    <t>So sánh với DT tỉnh giao (%)</t>
  </si>
  <si>
    <t>8</t>
  </si>
  <si>
    <t>9</t>
  </si>
  <si>
    <t>10</t>
  </si>
  <si>
    <t>11 = 8/2</t>
  </si>
  <si>
    <t>12 = 9/3</t>
  </si>
  <si>
    <t>13 = 10/4</t>
  </si>
  <si>
    <t>14 = 8/5</t>
  </si>
  <si>
    <t>15 = 9/6</t>
  </si>
  <si>
    <t>16 = 10/7</t>
  </si>
  <si>
    <t>Dự toán</t>
  </si>
  <si>
    <t>Nội dung chi</t>
  </si>
  <si>
    <t>I. Các khoản thu xã hưởng 100 %</t>
  </si>
  <si>
    <t>I. Chi đầu tư phát triển</t>
  </si>
  <si>
    <t>II. Các khoản thu phân chia theo tỷ lệ (1)</t>
  </si>
  <si>
    <t>II. Chi thường xuyên</t>
  </si>
  <si>
    <t>III. Thu bổ sung</t>
  </si>
  <si>
    <t>III. Dự phòng</t>
  </si>
  <si>
    <t>- Bổ sung cân đối ngân sách</t>
  </si>
  <si>
    <t xml:space="preserve"> </t>
  </si>
  <si>
    <t>- Bổ sung có mục tiêu</t>
  </si>
  <si>
    <r>
      <rPr>
        <b/>
        <sz val="11"/>
        <color rgb="FF000000"/>
        <rFont val="Times New Roman"/>
        <family val="1"/>
      </rPr>
      <t>Tổng số thu</t>
    </r>
  </si>
  <si>
    <t>Đơn vị: đồng</t>
  </si>
  <si>
    <r>
      <t xml:space="preserve">   </t>
    </r>
    <r>
      <rPr>
        <b/>
        <u/>
        <sz val="13"/>
        <color theme="1"/>
        <rFont val="Times New Roman"/>
        <family val="2"/>
      </rPr>
      <t>XÃ ĐỨC MINH</t>
    </r>
  </si>
  <si>
    <t>Liên Minh</t>
  </si>
  <si>
    <t>DỰ TOÁN CHI ĐẦU TƯ PHÁT TRIỂN NĂM 2025</t>
  </si>
  <si>
    <t>Tùng Châu</t>
  </si>
  <si>
    <t>Trường Sơn</t>
  </si>
  <si>
    <t xml:space="preserve"> Đơn vị tính: Triệu đồng</t>
  </si>
  <si>
    <t>TÊN DỰ ÁN</t>
  </si>
  <si>
    <t>Mã Dự án</t>
  </si>
  <si>
    <t>Phân bổ</t>
  </si>
  <si>
    <t>Đã chi</t>
  </si>
  <si>
    <t>Còn lại</t>
  </si>
  <si>
    <t>Nhà thầu thực hiện</t>
  </si>
  <si>
    <t>GHI CHÚ</t>
  </si>
  <si>
    <t>Đơn vị thực hiện</t>
  </si>
  <si>
    <t>Nâng cấp đường giao thông NC46, xã Liên Minh, huyện Đức Thọ</t>
  </si>
  <si>
    <t>8075717</t>
  </si>
  <si>
    <t>Cty TNHH MTV 
Hoàng Cường An và Cty CPĐT xây dựng và TM Khánh Việt</t>
  </si>
  <si>
    <t>Sửa chữa, nâng cấp hàng rào, mương thoát nước Trường tiểu học xã Liên Minh</t>
  </si>
  <si>
    <t>8150777</t>
  </si>
  <si>
    <t>Công ty Cổ phần Tư vấn Xây dựng X7</t>
  </si>
  <si>
    <t>Nâng cấp mặt đường TT6 thôn Vạn Phúc, TT7 thôn Ninh Thái và TT1
thôn Bến Đền xã Trường Sơn</t>
  </si>
  <si>
    <t>8084656</t>
  </si>
  <si>
    <t>Cty TV và vận tải Nhật Minh</t>
  </si>
  <si>
    <t>Cải tạo Nhà 2 tầng 10 phòng Trường THCS Lê Hồng Phong, xã Trường Sơn</t>
  </si>
  <si>
    <t>8131328</t>
  </si>
  <si>
    <t xml:space="preserve">Công Ty Thảo Cường </t>
  </si>
  <si>
    <t>Trường Tiểu học Trường Sơn, huyện Đức Thọ (Hạng mục: Xây dựng tầng 
2 nhà học 2 tầng 4 phòng)</t>
  </si>
  <si>
    <t>8134864</t>
  </si>
  <si>
    <t>Công trình Sữa 2 dãy nhà học 2 tầng (14 phòng) trường Tiểu học Tùng Châu</t>
  </si>
  <si>
    <t>8133140</t>
  </si>
  <si>
    <t>Liên doanh Công ty TNHHTM và XD Than Tứ và Công ty CP ĐTXD Thịnh Yên</t>
  </si>
  <si>
    <t>Đường giao thông nội đồng 06 xã Tùng Châu</t>
  </si>
  <si>
    <t>Công ty CP tư vấn ĐTXD Mạnh Cường</t>
  </si>
  <si>
    <t>Khảo sát địa điểm, lập quy hoạch tổng mặt bằng sử dụng đất nghĩa trang Cửa Choi, thôn Châu Thịnh, xã Tùng Châu, huyện Đức Thọ</t>
  </si>
  <si>
    <t>8144556</t>
  </si>
  <si>
    <t>Công ty TNHH TMDV và XD Thành Đạt</t>
  </si>
  <si>
    <t>Biểu số 103/CK TC-NSNN</t>
  </si>
  <si>
    <t>(Dự toán đã được HĐND quyết định)</t>
  </si>
  <si>
    <t>Biểu số 104/CK TC-NSNN</t>
  </si>
  <si>
    <t>Biểu số 105/CK TC-NSNN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</si>
</sst>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(* #,##0_);_(* \(#,##0\);_(* &quot;-&quot;??_);_(@_)"/>
    <numFmt numFmtId="165" formatCode="#,##0;\(#,##0\)"/>
    <numFmt numFmtId="166" formatCode="#,##0.000;\(#,##0.000\)"/>
    <numFmt numFmtId="167" formatCode="#,##0&quot;&quot;;\(&quot;&quot;#,##0\)"/>
  </numFmts>
  <fonts count="33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2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Arial Narrow"/>
      <family val="2"/>
    </font>
    <font>
      <i/>
      <sz val="10"/>
      <color rgb="FF000000"/>
      <name val="Times New Roman"/>
      <family val="1"/>
    </font>
    <font>
      <i/>
      <sz val="10"/>
      <color rgb="FF000000"/>
      <name val="Arial Narrow"/>
      <family val="2"/>
    </font>
    <font>
      <sz val="12"/>
      <name val=".VnArial Narrow"/>
      <family val="2"/>
    </font>
    <font>
      <sz val="11"/>
      <color theme="1"/>
      <name val="Calibri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i/>
      <sz val="12"/>
      <color rgb="FF000000"/>
      <name val="Times New Roman"/>
      <family val="1"/>
    </font>
    <font>
      <b/>
      <sz val="16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i/>
      <sz val="14"/>
      <name val="Times New Roman"/>
      <family val="1"/>
    </font>
    <font>
      <i/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sz val="11"/>
      <color rgb="FF000000"/>
      <name val="Times New Roman"/>
      <family val="1"/>
    </font>
    <font>
      <i/>
      <sz val="14"/>
      <color rgb="FF000000"/>
      <name val="Times New Roman"/>
      <family val="1"/>
    </font>
    <font>
      <sz val="12"/>
      <color theme="1"/>
      <name val="Times New Roman"/>
      <family val="2"/>
    </font>
    <font>
      <sz val="13"/>
      <color theme="1"/>
      <name val="Times New Roman"/>
      <family val="2"/>
    </font>
    <font>
      <b/>
      <u/>
      <sz val="13"/>
      <color theme="1"/>
      <name val="Times New Roman"/>
      <family val="2"/>
    </font>
    <font>
      <b/>
      <sz val="13"/>
      <color theme="1"/>
      <name val="Times New Roman"/>
      <family val="2"/>
    </font>
    <font>
      <i/>
      <sz val="13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0" fontId="13" fillId="0" borderId="0"/>
    <xf numFmtId="0" fontId="1" fillId="0" borderId="0"/>
    <xf numFmtId="0" fontId="14" fillId="0" borderId="0"/>
    <xf numFmtId="0" fontId="28" fillId="0" borderId="0"/>
    <xf numFmtId="43" fontId="2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0">
    <xf numFmtId="0" fontId="0" fillId="0" borderId="0" xfId="0"/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164" fontId="6" fillId="0" borderId="1" xfId="1" applyNumberFormat="1" applyFont="1" applyBorder="1" applyAlignment="1">
      <alignment horizontal="right" vertical="center" shrinkToFit="1"/>
    </xf>
    <xf numFmtId="9" fontId="6" fillId="0" borderId="1" xfId="2" applyFont="1" applyBorder="1" applyAlignment="1">
      <alignment horizontal="right" vertical="center" shrinkToFit="1"/>
    </xf>
    <xf numFmtId="0" fontId="6" fillId="0" borderId="0" xfId="0" applyFont="1" applyAlignment="1">
      <alignment vertical="center"/>
    </xf>
    <xf numFmtId="165" fontId="7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left" vertical="center" wrapText="1"/>
    </xf>
    <xf numFmtId="164" fontId="9" fillId="0" borderId="1" xfId="1" applyNumberFormat="1" applyFont="1" applyBorder="1" applyAlignment="1">
      <alignment horizontal="right" vertical="center" shrinkToFit="1"/>
    </xf>
    <xf numFmtId="9" fontId="9" fillId="0" borderId="1" xfId="2" applyFont="1" applyBorder="1" applyAlignment="1">
      <alignment horizontal="right" vertical="center" shrinkToFit="1"/>
    </xf>
    <xf numFmtId="164" fontId="3" fillId="0" borderId="1" xfId="1" applyNumberFormat="1" applyFont="1" applyBorder="1" applyAlignment="1">
      <alignment horizontal="right" vertical="center" shrinkToFit="1"/>
    </xf>
    <xf numFmtId="9" fontId="3" fillId="0" borderId="1" xfId="2" applyFont="1" applyBorder="1" applyAlignment="1">
      <alignment horizontal="right" vertical="center" shrinkToFit="1"/>
    </xf>
    <xf numFmtId="0" fontId="5" fillId="0" borderId="1" xfId="0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left" vertical="center" wrapText="1"/>
    </xf>
    <xf numFmtId="164" fontId="11" fillId="0" borderId="1" xfId="1" applyNumberFormat="1" applyFont="1" applyBorder="1" applyAlignment="1">
      <alignment horizontal="right" vertical="center" shrinkToFit="1"/>
    </xf>
    <xf numFmtId="9" fontId="11" fillId="0" borderId="1" xfId="2" applyFont="1" applyBorder="1" applyAlignment="1">
      <alignment horizontal="right" vertical="center" shrinkToFit="1"/>
    </xf>
    <xf numFmtId="0" fontId="5" fillId="0" borderId="0" xfId="0" applyFont="1" applyAlignment="1">
      <alignment vertical="center"/>
    </xf>
    <xf numFmtId="164" fontId="5" fillId="0" borderId="1" xfId="1" applyNumberFormat="1" applyFont="1" applyBorder="1" applyAlignment="1">
      <alignment horizontal="right" vertical="center" shrinkToFit="1"/>
    </xf>
    <xf numFmtId="9" fontId="5" fillId="0" borderId="1" xfId="2" applyFont="1" applyBorder="1" applyAlignment="1">
      <alignment horizontal="right" vertical="center" shrinkToFit="1"/>
    </xf>
    <xf numFmtId="0" fontId="5" fillId="0" borderId="0" xfId="0" applyFont="1" applyAlignment="1">
      <alignment horizontal="center" vertical="center" wrapText="1"/>
    </xf>
    <xf numFmtId="164" fontId="5" fillId="0" borderId="0" xfId="1" applyNumberFormat="1" applyFont="1" applyAlignment="1">
      <alignment horizontal="center" vertical="center" wrapText="1"/>
    </xf>
    <xf numFmtId="164" fontId="3" fillId="0" borderId="0" xfId="1" applyNumberFormat="1" applyFont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164" fontId="6" fillId="0" borderId="1" xfId="1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wrapText="1"/>
    </xf>
    <xf numFmtId="164" fontId="3" fillId="0" borderId="1" xfId="1" applyNumberFormat="1" applyFont="1" applyBorder="1" applyAlignment="1">
      <alignment horizontal="center" vertical="center" shrinkToFit="1"/>
    </xf>
    <xf numFmtId="164" fontId="6" fillId="2" borderId="1" xfId="1" applyNumberFormat="1" applyFont="1" applyFill="1" applyBorder="1" applyAlignment="1">
      <alignment horizontal="center" vertical="center" shrinkToFit="1"/>
    </xf>
    <xf numFmtId="0" fontId="14" fillId="0" borderId="0" xfId="6" applyAlignment="1">
      <alignment horizontal="left"/>
    </xf>
    <xf numFmtId="0" fontId="14" fillId="0" borderId="4" xfId="6" applyBorder="1" applyAlignment="1">
      <alignment horizontal="left"/>
    </xf>
    <xf numFmtId="167" fontId="14" fillId="0" borderId="0" xfId="6" applyNumberFormat="1" applyAlignment="1">
      <alignment horizontal="left"/>
    </xf>
    <xf numFmtId="0" fontId="14" fillId="0" borderId="2" xfId="6" applyBorder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5" fillId="0" borderId="6" xfId="0" applyFont="1" applyBorder="1" applyAlignment="1">
      <alignment vertical="center" wrapText="1"/>
    </xf>
    <xf numFmtId="166" fontId="8" fillId="0" borderId="1" xfId="6" applyNumberFormat="1" applyFont="1" applyBorder="1" applyAlignment="1">
      <alignment horizontal="left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14" fillId="0" borderId="0" xfId="1" applyNumberFormat="1" applyFont="1" applyAlignment="1">
      <alignment horizontal="left"/>
    </xf>
    <xf numFmtId="0" fontId="7" fillId="0" borderId="1" xfId="6" applyFont="1" applyBorder="1" applyAlignment="1">
      <alignment horizontal="center" vertical="center" wrapText="1"/>
    </xf>
    <xf numFmtId="166" fontId="7" fillId="0" borderId="1" xfId="6" applyNumberFormat="1" applyFont="1" applyBorder="1" applyAlignment="1">
      <alignment horizontal="left" vertical="center" wrapText="1"/>
    </xf>
    <xf numFmtId="165" fontId="8" fillId="0" borderId="1" xfId="6" applyNumberFormat="1" applyFont="1" applyBorder="1" applyAlignment="1">
      <alignment horizontal="right" vertical="center" wrapText="1"/>
    </xf>
    <xf numFmtId="0" fontId="15" fillId="0" borderId="0" xfId="6" applyFont="1" applyAlignment="1">
      <alignment vertical="top" wrapText="1"/>
    </xf>
    <xf numFmtId="0" fontId="18" fillId="0" borderId="0" xfId="6" applyFont="1" applyBorder="1" applyAlignment="1">
      <alignment horizontal="right" vertical="top"/>
    </xf>
    <xf numFmtId="0" fontId="8" fillId="0" borderId="1" xfId="6" applyFont="1" applyBorder="1" applyAlignment="1">
      <alignment horizontal="center" vertical="center" shrinkToFit="1"/>
    </xf>
    <xf numFmtId="0" fontId="8" fillId="0" borderId="1" xfId="6" applyFont="1" applyBorder="1" applyAlignment="1">
      <alignment horizontal="left" shrinkToFit="1"/>
    </xf>
    <xf numFmtId="0" fontId="8" fillId="0" borderId="1" xfId="6" applyFont="1" applyBorder="1" applyAlignment="1">
      <alignment horizontal="left"/>
    </xf>
    <xf numFmtId="167" fontId="8" fillId="0" borderId="1" xfId="6" applyNumberFormat="1" applyFont="1" applyBorder="1" applyAlignment="1">
      <alignment horizontal="left" shrinkToFit="1"/>
    </xf>
    <xf numFmtId="167" fontId="7" fillId="0" borderId="1" xfId="6" applyNumberFormat="1" applyFont="1" applyBorder="1" applyAlignment="1">
      <alignment horizontal="right" vertical="center" shrinkToFit="1"/>
    </xf>
    <xf numFmtId="9" fontId="7" fillId="0" borderId="1" xfId="2" applyFont="1" applyBorder="1" applyAlignment="1">
      <alignment horizontal="right" vertical="center" wrapText="1"/>
    </xf>
    <xf numFmtId="167" fontId="8" fillId="0" borderId="1" xfId="6" applyNumberFormat="1" applyFont="1" applyBorder="1" applyAlignment="1">
      <alignment horizontal="right" vertical="center" shrinkToFit="1"/>
    </xf>
    <xf numFmtId="0" fontId="26" fillId="0" borderId="5" xfId="6" applyFont="1" applyBorder="1" applyAlignment="1">
      <alignment horizontal="center" vertical="center" wrapText="1"/>
    </xf>
    <xf numFmtId="0" fontId="26" fillId="0" borderId="3" xfId="6" applyFont="1" applyBorder="1" applyAlignment="1">
      <alignment horizontal="center" vertical="center" wrapText="1"/>
    </xf>
    <xf numFmtId="0" fontId="20" fillId="0" borderId="5" xfId="6" applyFont="1" applyBorder="1" applyAlignment="1">
      <alignment horizontal="left" vertical="center" wrapText="1"/>
    </xf>
    <xf numFmtId="167" fontId="26" fillId="0" borderId="3" xfId="6" applyNumberFormat="1" applyFont="1" applyBorder="1" applyAlignment="1">
      <alignment horizontal="right" vertical="center" wrapText="1"/>
    </xf>
    <xf numFmtId="0" fontId="26" fillId="0" borderId="5" xfId="6" applyFont="1" applyBorder="1" applyAlignment="1">
      <alignment horizontal="left" vertical="center" wrapText="1"/>
    </xf>
    <xf numFmtId="167" fontId="20" fillId="0" borderId="3" xfId="6" applyNumberFormat="1" applyFont="1" applyBorder="1" applyAlignment="1">
      <alignment horizontal="right" vertical="center" wrapText="1"/>
    </xf>
    <xf numFmtId="0" fontId="20" fillId="0" borderId="3" xfId="6" applyFont="1" applyBorder="1" applyAlignment="1">
      <alignment horizontal="left" vertical="center" wrapText="1"/>
    </xf>
    <xf numFmtId="0" fontId="20" fillId="0" borderId="5" xfId="6" quotePrefix="1" applyFont="1" applyBorder="1" applyAlignment="1">
      <alignment horizontal="left" vertical="center" wrapText="1"/>
    </xf>
    <xf numFmtId="0" fontId="29" fillId="0" borderId="0" xfId="7" applyFont="1" applyFill="1" applyAlignment="1">
      <alignment horizontal="left" vertical="center"/>
    </xf>
    <xf numFmtId="0" fontId="29" fillId="0" borderId="0" xfId="7" applyFont="1" applyFill="1"/>
    <xf numFmtId="43" fontId="29" fillId="0" borderId="0" xfId="8" applyNumberFormat="1" applyFont="1" applyFill="1"/>
    <xf numFmtId="43" fontId="29" fillId="0" borderId="0" xfId="8" applyFont="1" applyFill="1"/>
    <xf numFmtId="164" fontId="29" fillId="0" borderId="0" xfId="8" applyNumberFormat="1" applyFont="1" applyFill="1"/>
    <xf numFmtId="0" fontId="31" fillId="0" borderId="0" xfId="7" applyFont="1" applyFill="1" applyAlignment="1">
      <alignment vertical="center"/>
    </xf>
    <xf numFmtId="0" fontId="31" fillId="0" borderId="0" xfId="7" applyFont="1" applyFill="1" applyAlignment="1">
      <alignment horizontal="center" vertical="center"/>
    </xf>
    <xf numFmtId="0" fontId="29" fillId="0" borderId="1" xfId="7" applyFont="1" applyFill="1" applyBorder="1"/>
    <xf numFmtId="43" fontId="29" fillId="0" borderId="1" xfId="8" applyFont="1" applyFill="1" applyBorder="1"/>
    <xf numFmtId="43" fontId="29" fillId="0" borderId="1" xfId="7" applyNumberFormat="1" applyFont="1" applyFill="1" applyBorder="1"/>
    <xf numFmtId="164" fontId="29" fillId="0" borderId="1" xfId="8" applyNumberFormat="1" applyFont="1" applyFill="1" applyBorder="1"/>
    <xf numFmtId="164" fontId="29" fillId="0" borderId="1" xfId="7" applyNumberFormat="1" applyFont="1" applyFill="1" applyBorder="1"/>
    <xf numFmtId="3" fontId="29" fillId="0" borderId="0" xfId="7" applyNumberFormat="1" applyFont="1" applyFill="1"/>
    <xf numFmtId="0" fontId="32" fillId="0" borderId="0" xfId="7" applyFont="1" applyFill="1" applyAlignment="1">
      <alignment vertical="center"/>
    </xf>
    <xf numFmtId="0" fontId="32" fillId="0" borderId="0" xfId="7" applyFont="1" applyFill="1" applyAlignment="1">
      <alignment horizontal="center" vertical="center"/>
    </xf>
    <xf numFmtId="0" fontId="29" fillId="0" borderId="0" xfId="7" applyFont="1" applyFill="1" applyAlignment="1">
      <alignment horizontal="center"/>
    </xf>
    <xf numFmtId="0" fontId="31" fillId="0" borderId="1" xfId="7" applyFont="1" applyFill="1" applyBorder="1" applyAlignment="1">
      <alignment horizontal="center" vertical="center"/>
    </xf>
    <xf numFmtId="43" fontId="31" fillId="0" borderId="1" xfId="8" applyNumberFormat="1" applyFont="1" applyFill="1" applyBorder="1" applyAlignment="1">
      <alignment horizontal="center" vertical="center" wrapText="1"/>
    </xf>
    <xf numFmtId="0" fontId="31" fillId="0" borderId="1" xfId="7" applyFont="1" applyFill="1" applyBorder="1" applyAlignment="1">
      <alignment horizontal="center" vertical="center" wrapText="1"/>
    </xf>
    <xf numFmtId="0" fontId="31" fillId="0" borderId="1" xfId="7" applyFont="1" applyFill="1" applyBorder="1" applyAlignment="1">
      <alignment horizontal="left" vertical="center" wrapText="1"/>
    </xf>
    <xf numFmtId="0" fontId="29" fillId="0" borderId="1" xfId="7" applyFont="1" applyFill="1" applyBorder="1" applyAlignment="1">
      <alignment horizontal="center" vertical="center" wrapText="1"/>
    </xf>
    <xf numFmtId="43" fontId="31" fillId="0" borderId="1" xfId="8" applyNumberFormat="1" applyFont="1" applyFill="1" applyBorder="1" applyAlignment="1">
      <alignment horizontal="right" vertical="center" wrapText="1" indent="1"/>
    </xf>
    <xf numFmtId="0" fontId="31" fillId="0" borderId="1" xfId="7" applyFont="1" applyFill="1" applyBorder="1" applyAlignment="1">
      <alignment horizontal="right" vertical="center" wrapText="1" indent="1"/>
    </xf>
    <xf numFmtId="0" fontId="31" fillId="3" borderId="1" xfId="7" applyFont="1" applyFill="1" applyBorder="1" applyAlignment="1">
      <alignment horizontal="center" vertical="center"/>
    </xf>
    <xf numFmtId="0" fontId="29" fillId="3" borderId="1" xfId="7" applyFont="1" applyFill="1" applyBorder="1" applyAlignment="1">
      <alignment vertical="center" wrapText="1"/>
    </xf>
    <xf numFmtId="0" fontId="29" fillId="3" borderId="1" xfId="7" applyFont="1" applyFill="1" applyBorder="1" applyAlignment="1">
      <alignment horizontal="center" vertical="center" wrapText="1"/>
    </xf>
    <xf numFmtId="43" fontId="31" fillId="3" borderId="1" xfId="8" applyNumberFormat="1" applyFont="1" applyFill="1" applyBorder="1" applyAlignment="1">
      <alignment horizontal="right" vertical="center" wrapText="1" indent="1"/>
    </xf>
    <xf numFmtId="0" fontId="31" fillId="3" borderId="1" xfId="7" applyFont="1" applyFill="1" applyBorder="1" applyAlignment="1">
      <alignment horizontal="center" vertical="center" wrapText="1"/>
    </xf>
    <xf numFmtId="0" fontId="31" fillId="3" borderId="1" xfId="7" applyFont="1" applyFill="1" applyBorder="1" applyAlignment="1">
      <alignment horizontal="right" vertical="center" wrapText="1" indent="1"/>
    </xf>
    <xf numFmtId="0" fontId="29" fillId="0" borderId="1" xfId="7" applyFont="1" applyFill="1" applyBorder="1" applyAlignment="1">
      <alignment horizontal="center" vertical="center"/>
    </xf>
    <xf numFmtId="0" fontId="29" fillId="0" borderId="1" xfId="7" applyFont="1" applyFill="1" applyBorder="1" applyAlignment="1">
      <alignment horizontal="left" vertical="center" wrapText="1"/>
    </xf>
    <xf numFmtId="0" fontId="29" fillId="0" borderId="1" xfId="7" quotePrefix="1" applyFont="1" applyFill="1" applyBorder="1" applyAlignment="1">
      <alignment horizontal="center" vertical="center" wrapText="1"/>
    </xf>
    <xf numFmtId="43" fontId="29" fillId="0" borderId="1" xfId="8" applyNumberFormat="1" applyFont="1" applyFill="1" applyBorder="1" applyAlignment="1">
      <alignment horizontal="right" vertical="center" wrapText="1" indent="1"/>
    </xf>
    <xf numFmtId="0" fontId="29" fillId="0" borderId="1" xfId="7" applyFont="1" applyBorder="1" applyAlignment="1">
      <alignment horizontal="center" vertical="center" wrapText="1"/>
    </xf>
    <xf numFmtId="0" fontId="29" fillId="0" borderId="1" xfId="7" applyFont="1" applyFill="1" applyBorder="1" applyAlignment="1">
      <alignment vertical="center" wrapText="1"/>
    </xf>
    <xf numFmtId="43" fontId="29" fillId="0" borderId="1" xfId="8" applyNumberFormat="1" applyFont="1" applyFill="1" applyBorder="1" applyAlignment="1">
      <alignment vertical="center" wrapText="1"/>
    </xf>
    <xf numFmtId="0" fontId="31" fillId="3" borderId="1" xfId="7" applyFont="1" applyFill="1" applyBorder="1" applyAlignment="1">
      <alignment horizontal="left" vertical="center" wrapText="1"/>
    </xf>
    <xf numFmtId="43" fontId="31" fillId="3" borderId="1" xfId="8" applyNumberFormat="1" applyFont="1" applyFill="1" applyBorder="1" applyAlignment="1">
      <alignment vertical="center" wrapText="1"/>
    </xf>
    <xf numFmtId="0" fontId="31" fillId="3" borderId="1" xfId="7" applyFont="1" applyFill="1" applyBorder="1" applyAlignment="1">
      <alignment vertical="center" wrapText="1"/>
    </xf>
    <xf numFmtId="43" fontId="29" fillId="0" borderId="1" xfId="8" applyNumberFormat="1" applyFont="1" applyFill="1" applyBorder="1" applyAlignment="1">
      <alignment horizontal="right" vertical="center" wrapText="1"/>
    </xf>
    <xf numFmtId="164" fontId="29" fillId="0" borderId="1" xfId="8" applyNumberFormat="1" applyFont="1" applyFill="1" applyBorder="1" applyAlignment="1">
      <alignment horizontal="right" vertical="center"/>
    </xf>
    <xf numFmtId="0" fontId="29" fillId="0" borderId="1" xfId="7" applyFont="1" applyFill="1" applyBorder="1" applyAlignment="1">
      <alignment horizontal="left" vertical="center"/>
    </xf>
    <xf numFmtId="0" fontId="29" fillId="0" borderId="1" xfId="7" quotePrefix="1" applyFont="1" applyFill="1" applyBorder="1" applyAlignment="1">
      <alignment horizontal="center" vertical="center"/>
    </xf>
    <xf numFmtId="0" fontId="29" fillId="3" borderId="1" xfId="7" quotePrefix="1" applyFont="1" applyFill="1" applyBorder="1" applyAlignment="1">
      <alignment horizontal="center" vertical="center" wrapText="1"/>
    </xf>
    <xf numFmtId="43" fontId="31" fillId="3" borderId="1" xfId="8" applyNumberFormat="1" applyFont="1" applyFill="1" applyBorder="1" applyAlignment="1">
      <alignment horizontal="right" vertical="center" wrapText="1"/>
    </xf>
    <xf numFmtId="164" fontId="31" fillId="3" borderId="1" xfId="8" applyNumberFormat="1" applyFont="1" applyFill="1" applyBorder="1" applyAlignment="1">
      <alignment horizontal="right" vertical="center"/>
    </xf>
    <xf numFmtId="0" fontId="31" fillId="0" borderId="0" xfId="7" applyFont="1" applyFill="1"/>
    <xf numFmtId="164" fontId="31" fillId="0" borderId="0" xfId="8" applyNumberFormat="1" applyFont="1" applyFill="1"/>
    <xf numFmtId="0" fontId="29" fillId="0" borderId="1" xfId="7" applyFont="1" applyFill="1" applyBorder="1" applyAlignment="1">
      <alignment horizontal="left" wrapText="1"/>
    </xf>
    <xf numFmtId="0" fontId="29" fillId="0" borderId="1" xfId="7" applyFont="1" applyFill="1" applyBorder="1" applyAlignment="1">
      <alignment horizontal="center" wrapText="1"/>
    </xf>
    <xf numFmtId="0" fontId="29" fillId="0" borderId="1" xfId="7" applyFont="1" applyFill="1" applyBorder="1" applyAlignment="1">
      <alignment horizontal="right" vertical="center" wrapText="1"/>
    </xf>
    <xf numFmtId="0" fontId="29" fillId="0" borderId="0" xfId="7" applyFont="1" applyFill="1" applyAlignment="1">
      <alignment horizontal="center" vertical="center"/>
    </xf>
    <xf numFmtId="0" fontId="19" fillId="0" borderId="0" xfId="6" applyFont="1" applyAlignment="1">
      <alignment horizontal="center" vertical="center" wrapText="1"/>
    </xf>
    <xf numFmtId="0" fontId="10" fillId="0" borderId="0" xfId="6" applyFont="1" applyAlignment="1">
      <alignment horizontal="center" vertical="center"/>
    </xf>
    <xf numFmtId="0" fontId="15" fillId="0" borderId="0" xfId="6" applyFont="1" applyAlignment="1">
      <alignment horizontal="right" vertical="center"/>
    </xf>
    <xf numFmtId="0" fontId="20" fillId="0" borderId="0" xfId="6" applyFont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0" fontId="17" fillId="0" borderId="0" xfId="6" applyFont="1" applyAlignment="1">
      <alignment horizontal="center" vertical="center"/>
    </xf>
    <xf numFmtId="0" fontId="16" fillId="0" borderId="7" xfId="6" applyFont="1" applyBorder="1" applyAlignment="1">
      <alignment horizontal="center" vertical="center" wrapText="1"/>
    </xf>
    <xf numFmtId="0" fontId="16" fillId="0" borderId="8" xfId="6" applyFont="1" applyBorder="1" applyAlignment="1">
      <alignment horizontal="center" vertical="center" wrapText="1"/>
    </xf>
    <xf numFmtId="0" fontId="16" fillId="0" borderId="9" xfId="6" applyFont="1" applyBorder="1" applyAlignment="1">
      <alignment horizontal="center" vertical="center" wrapText="1"/>
    </xf>
    <xf numFmtId="0" fontId="27" fillId="0" borderId="0" xfId="6" applyFont="1" applyAlignment="1">
      <alignment horizontal="center"/>
    </xf>
    <xf numFmtId="0" fontId="18" fillId="0" borderId="0" xfId="6" applyFont="1" applyBorder="1" applyAlignment="1">
      <alignment horizontal="right" vertical="top"/>
    </xf>
    <xf numFmtId="0" fontId="31" fillId="0" borderId="0" xfId="7" applyFont="1" applyFill="1" applyAlignment="1">
      <alignment horizontal="center" vertical="center"/>
    </xf>
    <xf numFmtId="0" fontId="32" fillId="0" borderId="0" xfId="7" applyFont="1" applyFill="1" applyAlignment="1">
      <alignment horizontal="center" vertical="center"/>
    </xf>
    <xf numFmtId="0" fontId="24" fillId="0" borderId="6" xfId="7" applyFont="1" applyFill="1" applyBorder="1" applyAlignment="1">
      <alignment horizontal="center"/>
    </xf>
    <xf numFmtId="0" fontId="25" fillId="0" borderId="10" xfId="7" applyFont="1" applyFill="1" applyBorder="1" applyAlignment="1">
      <alignment horizontal="center" wrapText="1"/>
    </xf>
    <xf numFmtId="0" fontId="25" fillId="0" borderId="0" xfId="7" applyFont="1" applyFill="1" applyBorder="1" applyAlignment="1">
      <alignment horizontal="center" wrapText="1"/>
    </xf>
  </cellXfs>
  <cellStyles count="12">
    <cellStyle name="Comma" xfId="1" builtinId="3"/>
    <cellStyle name="Comma 2" xfId="8"/>
    <cellStyle name="Comma 2 2" xfId="10"/>
    <cellStyle name="Normal" xfId="0" builtinId="0"/>
    <cellStyle name="Normal 10 5" xfId="3"/>
    <cellStyle name="Normal 2" xfId="4"/>
    <cellStyle name="Normal 2 2" xfId="9"/>
    <cellStyle name="Normal 3" xfId="6"/>
    <cellStyle name="Normal 4" xfId="7"/>
    <cellStyle name="Normal 53" xfId="5"/>
    <cellStyle name="Percent" xfId="2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4"/>
  <sheetViews>
    <sheetView workbookViewId="0">
      <selection activeCell="C3" sqref="C3"/>
    </sheetView>
  </sheetViews>
  <sheetFormatPr defaultRowHeight="12.75" x14ac:dyDescent="0.2"/>
  <cols>
    <col min="1" max="1" width="40.7109375" style="31" customWidth="1"/>
    <col min="2" max="2" width="16.28515625" style="31" customWidth="1"/>
    <col min="3" max="3" width="20.85546875" style="31" customWidth="1"/>
    <col min="4" max="4" width="15.42578125" style="31" customWidth="1"/>
    <col min="5" max="16384" width="9.140625" style="31"/>
  </cols>
  <sheetData>
    <row r="1" spans="1:4" ht="2.85" customHeight="1" thickBot="1" x14ac:dyDescent="0.25"/>
    <row r="2" spans="1:4" ht="16.7" customHeight="1" thickBot="1" x14ac:dyDescent="0.25">
      <c r="A2" s="36" t="s">
        <v>132</v>
      </c>
      <c r="B2" s="36"/>
      <c r="C2" s="130" t="s">
        <v>197</v>
      </c>
      <c r="D2" s="132"/>
    </row>
    <row r="3" spans="1:4" ht="26.1" customHeight="1" x14ac:dyDescent="0.2">
      <c r="A3" s="37" t="s">
        <v>133</v>
      </c>
      <c r="B3" s="37"/>
      <c r="C3" s="37"/>
    </row>
    <row r="4" spans="1:4" ht="10.15" customHeight="1" x14ac:dyDescent="0.2"/>
    <row r="5" spans="1:4" ht="28.35" customHeight="1" x14ac:dyDescent="0.2">
      <c r="A5" s="115" t="s">
        <v>78</v>
      </c>
      <c r="B5" s="115"/>
      <c r="C5" s="115"/>
      <c r="D5" s="115"/>
    </row>
    <row r="6" spans="1:4" ht="2.85" customHeight="1" x14ac:dyDescent="0.2">
      <c r="A6" s="116" t="s">
        <v>198</v>
      </c>
      <c r="B6" s="116"/>
      <c r="C6" s="116"/>
      <c r="D6" s="116"/>
    </row>
    <row r="7" spans="1:4" ht="14.45" customHeight="1" x14ac:dyDescent="0.2">
      <c r="A7" s="116"/>
      <c r="B7" s="116"/>
      <c r="C7" s="116"/>
      <c r="D7" s="116"/>
    </row>
    <row r="8" spans="1:4" ht="1.5" customHeight="1" x14ac:dyDescent="0.2">
      <c r="A8" s="31">
        <v>0</v>
      </c>
    </row>
    <row r="9" spans="1:4" ht="16.7" customHeight="1" x14ac:dyDescent="0.2">
      <c r="A9" s="117" t="s">
        <v>160</v>
      </c>
      <c r="B9" s="117"/>
      <c r="C9" s="117"/>
      <c r="D9" s="117"/>
    </row>
    <row r="10" spans="1:4" ht="0.75" customHeight="1" x14ac:dyDescent="0.2">
      <c r="A10" s="34"/>
      <c r="B10" s="34"/>
      <c r="C10" s="34"/>
      <c r="D10" s="34"/>
    </row>
    <row r="11" spans="1:4" ht="23.25" customHeight="1" x14ac:dyDescent="0.2">
      <c r="A11" s="55" t="s">
        <v>79</v>
      </c>
      <c r="B11" s="56" t="s">
        <v>148</v>
      </c>
      <c r="C11" s="55" t="s">
        <v>149</v>
      </c>
      <c r="D11" s="56" t="s">
        <v>148</v>
      </c>
    </row>
    <row r="12" spans="1:4" ht="22.5" customHeight="1" x14ac:dyDescent="0.2">
      <c r="A12" s="57" t="s">
        <v>159</v>
      </c>
      <c r="B12" s="58">
        <f>+B13+B14+B15+B19+B20</f>
        <v>81175044000</v>
      </c>
      <c r="C12" s="59" t="s">
        <v>71</v>
      </c>
      <c r="D12" s="58">
        <f>+SUM(D13:D15)</f>
        <v>81175044000</v>
      </c>
    </row>
    <row r="13" spans="1:4" ht="23.25" customHeight="1" x14ac:dyDescent="0.2">
      <c r="A13" s="57" t="s">
        <v>150</v>
      </c>
      <c r="B13" s="60">
        <v>232000000</v>
      </c>
      <c r="C13" s="57" t="s">
        <v>151</v>
      </c>
      <c r="D13" s="60">
        <v>3825000000</v>
      </c>
    </row>
    <row r="14" spans="1:4" ht="22.5" customHeight="1" x14ac:dyDescent="0.2">
      <c r="A14" s="57" t="s">
        <v>152</v>
      </c>
      <c r="B14" s="60">
        <v>4304000000</v>
      </c>
      <c r="C14" s="61" t="s">
        <v>153</v>
      </c>
      <c r="D14" s="60">
        <v>76839044000</v>
      </c>
    </row>
    <row r="15" spans="1:4" ht="23.25" customHeight="1" x14ac:dyDescent="0.2">
      <c r="A15" s="57" t="s">
        <v>154</v>
      </c>
      <c r="B15" s="60">
        <v>76639044000</v>
      </c>
      <c r="C15" s="61" t="s">
        <v>155</v>
      </c>
      <c r="D15" s="60">
        <v>511000000</v>
      </c>
    </row>
    <row r="16" spans="1:4" ht="22.5" customHeight="1" x14ac:dyDescent="0.2">
      <c r="A16" s="57" t="s">
        <v>156</v>
      </c>
      <c r="B16" s="60">
        <v>25389044000</v>
      </c>
      <c r="C16" s="61"/>
      <c r="D16" s="60" t="s">
        <v>157</v>
      </c>
    </row>
    <row r="17" spans="1:11" ht="32.25" customHeight="1" x14ac:dyDescent="0.2">
      <c r="A17" s="62" t="s">
        <v>123</v>
      </c>
      <c r="B17" s="60">
        <v>51250000000</v>
      </c>
      <c r="C17" s="61"/>
      <c r="D17" s="60"/>
    </row>
    <row r="18" spans="1:11" ht="23.25" customHeight="1" x14ac:dyDescent="0.2">
      <c r="A18" s="57" t="s">
        <v>158</v>
      </c>
      <c r="B18" s="60"/>
      <c r="C18" s="61"/>
      <c r="D18" s="60" t="s">
        <v>157</v>
      </c>
    </row>
    <row r="19" spans="1:11" ht="22.5" customHeight="1" x14ac:dyDescent="0.2">
      <c r="A19" s="57" t="s">
        <v>81</v>
      </c>
      <c r="B19" s="60">
        <f>+'PB 02 Thu'!H38</f>
        <v>0</v>
      </c>
      <c r="C19" s="61"/>
      <c r="D19" s="60" t="s">
        <v>157</v>
      </c>
    </row>
    <row r="20" spans="1:11" ht="22.5" customHeight="1" x14ac:dyDescent="0.2">
      <c r="A20" s="57" t="s">
        <v>80</v>
      </c>
      <c r="B20" s="60">
        <f>+'PB 02 Thu'!H37</f>
        <v>0</v>
      </c>
      <c r="C20" s="61"/>
      <c r="D20" s="60" t="s">
        <v>157</v>
      </c>
    </row>
    <row r="21" spans="1:11" ht="6.75" customHeight="1" x14ac:dyDescent="0.2">
      <c r="A21" s="32"/>
      <c r="B21" s="32"/>
      <c r="C21" s="32"/>
      <c r="D21" s="32"/>
    </row>
    <row r="22" spans="1:11" ht="31.35" customHeight="1" x14ac:dyDescent="0.2">
      <c r="H22" s="118"/>
      <c r="I22" s="118"/>
      <c r="J22" s="118"/>
      <c r="K22" s="118"/>
    </row>
    <row r="23" spans="1:11" ht="0.75" customHeight="1" x14ac:dyDescent="0.2">
      <c r="H23" s="118"/>
      <c r="I23" s="118"/>
      <c r="J23" s="118"/>
      <c r="K23" s="118"/>
    </row>
    <row r="24" spans="1:11" ht="2.1" customHeight="1" x14ac:dyDescent="0.2"/>
  </sheetData>
  <mergeCells count="5">
    <mergeCell ref="A5:D5"/>
    <mergeCell ref="A6:D7"/>
    <mergeCell ref="A9:D9"/>
    <mergeCell ref="H22:K23"/>
    <mergeCell ref="C2:D2"/>
  </mergeCells>
  <pageMargins left="0.39370078740157499" right="0.39370078740157499" top="0.643700787" bottom="0.39370078740157499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63"/>
  <sheetViews>
    <sheetView workbookViewId="0">
      <selection activeCell="I2" sqref="I2"/>
    </sheetView>
  </sheetViews>
  <sheetFormatPr defaultColWidth="9.140625" defaultRowHeight="15" x14ac:dyDescent="0.25"/>
  <cols>
    <col min="1" max="1" width="5.5703125" style="2" customWidth="1"/>
    <col min="2" max="2" width="37.7109375" style="2" customWidth="1"/>
    <col min="3" max="8" width="13.5703125" style="24" customWidth="1"/>
    <col min="9" max="12" width="10.5703125" style="2" customWidth="1"/>
    <col min="13" max="16384" width="9.140625" style="2"/>
  </cols>
  <sheetData>
    <row r="1" spans="1:12" ht="20.45" customHeight="1" thickBot="1" x14ac:dyDescent="0.3">
      <c r="A1" s="36" t="s">
        <v>132</v>
      </c>
      <c r="B1" s="36"/>
      <c r="C1" s="36"/>
      <c r="D1" s="36"/>
      <c r="E1" s="36"/>
      <c r="F1" s="36"/>
      <c r="G1" s="36"/>
      <c r="H1" s="36"/>
      <c r="I1" s="120" t="s">
        <v>199</v>
      </c>
      <c r="J1" s="121"/>
      <c r="K1" s="121"/>
      <c r="L1" s="122"/>
    </row>
    <row r="2" spans="1:12" ht="28.5" customHeight="1" x14ac:dyDescent="0.25">
      <c r="A2" s="37" t="s">
        <v>133</v>
      </c>
      <c r="B2" s="36"/>
      <c r="C2" s="36"/>
      <c r="D2" s="36"/>
      <c r="E2" s="36"/>
      <c r="F2" s="36"/>
      <c r="G2" s="36"/>
      <c r="H2" s="36"/>
      <c r="I2" s="36"/>
      <c r="J2" s="123"/>
      <c r="K2" s="123"/>
      <c r="L2" s="123"/>
    </row>
    <row r="3" spans="1:12" ht="27" customHeight="1" x14ac:dyDescent="0.25">
      <c r="A3" s="126" t="s">
        <v>131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ht="22.5" customHeight="1" x14ac:dyDescent="0.25">
      <c r="A4" s="124" t="s">
        <v>198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22.15" customHeight="1" x14ac:dyDescent="0.25">
      <c r="A5" s="38"/>
      <c r="B5" s="38"/>
      <c r="C5" s="38"/>
      <c r="D5" s="38"/>
      <c r="E5" s="38"/>
      <c r="F5" s="38"/>
      <c r="G5" s="38"/>
      <c r="H5" s="38"/>
      <c r="I5" s="38"/>
      <c r="J5" s="125" t="s">
        <v>134</v>
      </c>
      <c r="K5" s="125"/>
      <c r="L5" s="125"/>
    </row>
    <row r="6" spans="1:12" ht="35.25" customHeight="1" x14ac:dyDescent="0.25">
      <c r="A6" s="119" t="s">
        <v>0</v>
      </c>
      <c r="B6" s="119" t="s">
        <v>1</v>
      </c>
      <c r="C6" s="127" t="s">
        <v>2</v>
      </c>
      <c r="D6" s="127"/>
      <c r="E6" s="127" t="s">
        <v>124</v>
      </c>
      <c r="F6" s="127"/>
      <c r="G6" s="127" t="s">
        <v>125</v>
      </c>
      <c r="H6" s="127"/>
      <c r="I6" s="119" t="s">
        <v>126</v>
      </c>
      <c r="J6" s="119"/>
      <c r="K6" s="119" t="s">
        <v>135</v>
      </c>
      <c r="L6" s="119"/>
    </row>
    <row r="7" spans="1:12" ht="28.5" x14ac:dyDescent="0.25">
      <c r="A7" s="119"/>
      <c r="B7" s="119"/>
      <c r="C7" s="40" t="s">
        <v>3</v>
      </c>
      <c r="D7" s="40" t="s">
        <v>4</v>
      </c>
      <c r="E7" s="40" t="s">
        <v>3</v>
      </c>
      <c r="F7" s="40" t="s">
        <v>4</v>
      </c>
      <c r="G7" s="40" t="s">
        <v>3</v>
      </c>
      <c r="H7" s="40" t="s">
        <v>4</v>
      </c>
      <c r="I7" s="41" t="s">
        <v>5</v>
      </c>
      <c r="J7" s="41" t="s">
        <v>6</v>
      </c>
      <c r="K7" s="41" t="s">
        <v>5</v>
      </c>
      <c r="L7" s="41" t="s">
        <v>6</v>
      </c>
    </row>
    <row r="8" spans="1:12" ht="22.15" customHeight="1" x14ac:dyDescent="0.25">
      <c r="A8" s="41" t="s">
        <v>7</v>
      </c>
      <c r="B8" s="41" t="s">
        <v>8</v>
      </c>
      <c r="C8" s="40">
        <v>1</v>
      </c>
      <c r="D8" s="40">
        <v>2</v>
      </c>
      <c r="E8" s="40">
        <v>3</v>
      </c>
      <c r="F8" s="40">
        <v>4</v>
      </c>
      <c r="G8" s="40">
        <v>5</v>
      </c>
      <c r="H8" s="40">
        <v>6</v>
      </c>
      <c r="I8" s="41" t="s">
        <v>127</v>
      </c>
      <c r="J8" s="41" t="s">
        <v>128</v>
      </c>
      <c r="K8" s="41" t="s">
        <v>129</v>
      </c>
      <c r="L8" s="41" t="s">
        <v>130</v>
      </c>
    </row>
    <row r="9" spans="1:12" x14ac:dyDescent="0.25">
      <c r="A9" s="41"/>
      <c r="B9" s="41" t="s">
        <v>59</v>
      </c>
      <c r="C9" s="30">
        <v>38569309192</v>
      </c>
      <c r="D9" s="30">
        <v>36089658153</v>
      </c>
      <c r="E9" s="30">
        <v>84236544000</v>
      </c>
      <c r="F9" s="30">
        <v>79503544000</v>
      </c>
      <c r="G9" s="30">
        <v>87736544000</v>
      </c>
      <c r="H9" s="30">
        <v>81175044000</v>
      </c>
      <c r="I9" s="6">
        <v>2.2747761325784444</v>
      </c>
      <c r="J9" s="6">
        <v>2.2492605403981147</v>
      </c>
      <c r="K9" s="6">
        <v>1.0415496628161762</v>
      </c>
      <c r="L9" s="6">
        <v>1.0210242200020667</v>
      </c>
    </row>
    <row r="10" spans="1:12" s="7" customFormat="1" ht="28.5" x14ac:dyDescent="0.25">
      <c r="A10" s="3"/>
      <c r="B10" s="4" t="s">
        <v>58</v>
      </c>
      <c r="C10" s="5">
        <v>4548687501</v>
      </c>
      <c r="D10" s="5">
        <v>2069036462</v>
      </c>
      <c r="E10" s="5">
        <v>7597500000</v>
      </c>
      <c r="F10" s="5">
        <v>2864500000</v>
      </c>
      <c r="G10" s="5">
        <v>11097500000</v>
      </c>
      <c r="H10" s="5">
        <v>4536000000</v>
      </c>
      <c r="I10" s="6">
        <v>2.4397147523456568</v>
      </c>
      <c r="J10" s="6">
        <v>2.1923248252548193</v>
      </c>
      <c r="K10" s="6">
        <v>1.4606778545574202</v>
      </c>
      <c r="L10" s="6">
        <v>1.5835224297434107</v>
      </c>
    </row>
    <row r="11" spans="1:12" s="7" customFormat="1" ht="14.25" x14ac:dyDescent="0.25">
      <c r="A11" s="3" t="s">
        <v>44</v>
      </c>
      <c r="B11" s="8" t="s">
        <v>45</v>
      </c>
      <c r="C11" s="5">
        <v>880057027</v>
      </c>
      <c r="D11" s="5">
        <v>876730980</v>
      </c>
      <c r="E11" s="5">
        <v>232000000</v>
      </c>
      <c r="F11" s="5">
        <v>232000000</v>
      </c>
      <c r="G11" s="5">
        <v>232000000</v>
      </c>
      <c r="H11" s="5">
        <v>232000000</v>
      </c>
      <c r="I11" s="6">
        <v>0.26361928020830405</v>
      </c>
      <c r="J11" s="6">
        <v>0.26461937047097389</v>
      </c>
      <c r="K11" s="6">
        <v>1</v>
      </c>
      <c r="L11" s="6">
        <v>1</v>
      </c>
    </row>
    <row r="12" spans="1:12" x14ac:dyDescent="0.25">
      <c r="A12" s="9">
        <v>1</v>
      </c>
      <c r="B12" s="10" t="s">
        <v>9</v>
      </c>
      <c r="C12" s="11">
        <v>133444407</v>
      </c>
      <c r="D12" s="11">
        <v>133444407</v>
      </c>
      <c r="E12" s="11">
        <v>82000000</v>
      </c>
      <c r="F12" s="11">
        <v>82000000</v>
      </c>
      <c r="G12" s="11">
        <v>82000000</v>
      </c>
      <c r="H12" s="11">
        <v>82000000</v>
      </c>
      <c r="I12" s="12">
        <v>0.61448809915278058</v>
      </c>
      <c r="J12" s="12">
        <v>0.61448809915278058</v>
      </c>
      <c r="K12" s="12">
        <v>1</v>
      </c>
      <c r="L12" s="12">
        <v>1</v>
      </c>
    </row>
    <row r="13" spans="1:12" ht="25.5" x14ac:dyDescent="0.25">
      <c r="A13" s="9">
        <v>2</v>
      </c>
      <c r="B13" s="10" t="s">
        <v>10</v>
      </c>
      <c r="C13" s="11">
        <v>113127000</v>
      </c>
      <c r="D13" s="11">
        <v>113127000</v>
      </c>
      <c r="E13" s="11">
        <v>60000000</v>
      </c>
      <c r="F13" s="11">
        <v>60000000</v>
      </c>
      <c r="G13" s="11">
        <v>60000000</v>
      </c>
      <c r="H13" s="11">
        <v>60000000</v>
      </c>
      <c r="I13" s="12">
        <v>0.53037736349412612</v>
      </c>
      <c r="J13" s="12">
        <v>0.53037736349412612</v>
      </c>
      <c r="K13" s="12">
        <v>1</v>
      </c>
      <c r="L13" s="12">
        <v>1</v>
      </c>
    </row>
    <row r="14" spans="1:12" x14ac:dyDescent="0.25">
      <c r="A14" s="9">
        <v>3</v>
      </c>
      <c r="B14" s="10" t="s">
        <v>11</v>
      </c>
      <c r="C14" s="11">
        <v>0</v>
      </c>
      <c r="D14" s="11">
        <v>0</v>
      </c>
      <c r="E14" s="11"/>
      <c r="F14" s="11"/>
      <c r="G14" s="11"/>
      <c r="H14" s="11"/>
      <c r="I14" s="12"/>
      <c r="J14" s="12"/>
      <c r="K14" s="12"/>
      <c r="L14" s="12"/>
    </row>
    <row r="15" spans="1:12" x14ac:dyDescent="0.25">
      <c r="A15" s="9">
        <v>4</v>
      </c>
      <c r="B15" s="10" t="s">
        <v>12</v>
      </c>
      <c r="C15" s="11">
        <v>10424939</v>
      </c>
      <c r="D15" s="11">
        <v>7098892</v>
      </c>
      <c r="E15" s="11"/>
      <c r="F15" s="11"/>
      <c r="G15" s="11"/>
      <c r="H15" s="11"/>
      <c r="I15" s="12">
        <v>0</v>
      </c>
      <c r="J15" s="12">
        <v>0</v>
      </c>
      <c r="K15" s="12"/>
      <c r="L15" s="12"/>
    </row>
    <row r="16" spans="1:12" ht="25.5" x14ac:dyDescent="0.25">
      <c r="A16" s="9">
        <v>5</v>
      </c>
      <c r="B16" s="10" t="s">
        <v>13</v>
      </c>
      <c r="C16" s="11">
        <v>0</v>
      </c>
      <c r="D16" s="11">
        <v>0</v>
      </c>
      <c r="E16" s="11"/>
      <c r="F16" s="11"/>
      <c r="G16" s="11"/>
      <c r="H16" s="11"/>
      <c r="I16" s="12"/>
      <c r="J16" s="12"/>
      <c r="K16" s="12"/>
      <c r="L16" s="12"/>
    </row>
    <row r="17" spans="1:12" x14ac:dyDescent="0.25">
      <c r="A17" s="9">
        <v>6</v>
      </c>
      <c r="B17" s="10" t="s">
        <v>14</v>
      </c>
      <c r="C17" s="11">
        <v>0</v>
      </c>
      <c r="D17" s="11">
        <v>0</v>
      </c>
      <c r="E17" s="11"/>
      <c r="F17" s="11"/>
      <c r="G17" s="11"/>
      <c r="H17" s="11"/>
      <c r="I17" s="12"/>
      <c r="J17" s="12"/>
      <c r="K17" s="12"/>
      <c r="L17" s="12"/>
    </row>
    <row r="18" spans="1:12" x14ac:dyDescent="0.25">
      <c r="A18" s="9">
        <v>7</v>
      </c>
      <c r="B18" s="10" t="s">
        <v>15</v>
      </c>
      <c r="C18" s="11">
        <v>519905000</v>
      </c>
      <c r="D18" s="11">
        <v>519905000</v>
      </c>
      <c r="E18" s="11"/>
      <c r="F18" s="11"/>
      <c r="G18" s="11"/>
      <c r="H18" s="11"/>
      <c r="I18" s="12">
        <v>0</v>
      </c>
      <c r="J18" s="12">
        <v>0</v>
      </c>
      <c r="K18" s="12"/>
      <c r="L18" s="12"/>
    </row>
    <row r="19" spans="1:12" x14ac:dyDescent="0.25">
      <c r="A19" s="9">
        <v>8</v>
      </c>
      <c r="B19" s="10" t="s">
        <v>16</v>
      </c>
      <c r="C19" s="11">
        <v>103155681</v>
      </c>
      <c r="D19" s="11">
        <v>103155681</v>
      </c>
      <c r="E19" s="11">
        <v>90000000</v>
      </c>
      <c r="F19" s="11">
        <v>90000000</v>
      </c>
      <c r="G19" s="11">
        <v>90000000</v>
      </c>
      <c r="H19" s="11">
        <v>90000000</v>
      </c>
      <c r="I19" s="12">
        <v>0.87246770248165006</v>
      </c>
      <c r="J19" s="12">
        <v>0.87246770248165006</v>
      </c>
      <c r="K19" s="12">
        <v>1</v>
      </c>
      <c r="L19" s="12">
        <v>1</v>
      </c>
    </row>
    <row r="20" spans="1:12" s="7" customFormat="1" ht="25.5" x14ac:dyDescent="0.25">
      <c r="A20" s="3" t="s">
        <v>46</v>
      </c>
      <c r="B20" s="8" t="s">
        <v>47</v>
      </c>
      <c r="C20" s="5">
        <v>3668630474</v>
      </c>
      <c r="D20" s="5">
        <v>1192305482</v>
      </c>
      <c r="E20" s="5">
        <v>7365500000</v>
      </c>
      <c r="F20" s="5">
        <v>2632500000</v>
      </c>
      <c r="G20" s="5">
        <v>10865500000</v>
      </c>
      <c r="H20" s="5">
        <v>4304000000</v>
      </c>
      <c r="I20" s="6">
        <v>2.9617319261247568</v>
      </c>
      <c r="J20" s="6">
        <v>3.6098131435077976</v>
      </c>
      <c r="K20" s="6">
        <v>1.4751883782499491</v>
      </c>
      <c r="L20" s="6">
        <v>1.6349477682811016</v>
      </c>
    </row>
    <row r="21" spans="1:12" x14ac:dyDescent="0.25">
      <c r="A21" s="9">
        <v>1</v>
      </c>
      <c r="B21" s="10" t="s">
        <v>17</v>
      </c>
      <c r="C21" s="13">
        <v>215800305</v>
      </c>
      <c r="D21" s="13">
        <v>175681664</v>
      </c>
      <c r="E21" s="13">
        <v>1141500000</v>
      </c>
      <c r="F21" s="13">
        <v>171500000</v>
      </c>
      <c r="G21" s="13">
        <v>1141500000</v>
      </c>
      <c r="H21" s="13">
        <v>171500000</v>
      </c>
      <c r="I21" s="14">
        <v>5.2896125424845897</v>
      </c>
      <c r="J21" s="14">
        <v>0.97619749321135751</v>
      </c>
      <c r="K21" s="14">
        <v>1</v>
      </c>
      <c r="L21" s="14">
        <v>1</v>
      </c>
    </row>
    <row r="22" spans="1:12" s="19" customFormat="1" x14ac:dyDescent="0.25">
      <c r="A22" s="15" t="s">
        <v>18</v>
      </c>
      <c r="B22" s="16" t="s">
        <v>19</v>
      </c>
      <c r="C22" s="17">
        <v>4529707</v>
      </c>
      <c r="D22" s="17">
        <v>4529707</v>
      </c>
      <c r="E22" s="17">
        <v>6500000</v>
      </c>
      <c r="F22" s="17">
        <v>6500000</v>
      </c>
      <c r="G22" s="17">
        <v>6500000</v>
      </c>
      <c r="H22" s="17">
        <v>6500000</v>
      </c>
      <c r="I22" s="18">
        <v>1.4349714010199777</v>
      </c>
      <c r="J22" s="18">
        <v>1.4349714010199777</v>
      </c>
      <c r="K22" s="18">
        <v>1</v>
      </c>
      <c r="L22" s="18">
        <v>1</v>
      </c>
    </row>
    <row r="23" spans="1:12" s="19" customFormat="1" ht="25.5" x14ac:dyDescent="0.25">
      <c r="A23" s="15" t="s">
        <v>20</v>
      </c>
      <c r="B23" s="16" t="s">
        <v>21</v>
      </c>
      <c r="C23" s="17">
        <v>7133597</v>
      </c>
      <c r="D23" s="17">
        <v>2140080</v>
      </c>
      <c r="E23" s="17"/>
      <c r="F23" s="17"/>
      <c r="G23" s="17"/>
      <c r="H23" s="17"/>
      <c r="I23" s="18">
        <v>0</v>
      </c>
      <c r="J23" s="18">
        <v>0</v>
      </c>
      <c r="K23" s="18"/>
      <c r="L23" s="18"/>
    </row>
    <row r="24" spans="1:12" s="19" customFormat="1" x14ac:dyDescent="0.25">
      <c r="A24" s="15" t="s">
        <v>22</v>
      </c>
      <c r="B24" s="16" t="s">
        <v>23</v>
      </c>
      <c r="C24" s="17">
        <v>28558415</v>
      </c>
      <c r="D24" s="17">
        <v>28550000</v>
      </c>
      <c r="E24" s="17">
        <v>45000000</v>
      </c>
      <c r="F24" s="17">
        <v>45000000</v>
      </c>
      <c r="G24" s="17">
        <v>45000000</v>
      </c>
      <c r="H24" s="17">
        <v>45000000</v>
      </c>
      <c r="I24" s="18">
        <v>1.5757177000194162</v>
      </c>
      <c r="J24" s="18">
        <v>1.5761821366024518</v>
      </c>
      <c r="K24" s="18">
        <v>1</v>
      </c>
      <c r="L24" s="18">
        <v>1</v>
      </c>
    </row>
    <row r="25" spans="1:12" s="19" customFormat="1" x14ac:dyDescent="0.25">
      <c r="A25" s="15" t="s">
        <v>24</v>
      </c>
      <c r="B25" s="16" t="s">
        <v>25</v>
      </c>
      <c r="C25" s="17">
        <v>175578586</v>
      </c>
      <c r="D25" s="17">
        <v>140461877</v>
      </c>
      <c r="E25" s="17">
        <v>1090000000</v>
      </c>
      <c r="F25" s="17">
        <v>120000000</v>
      </c>
      <c r="G25" s="17">
        <v>1090000000</v>
      </c>
      <c r="H25" s="17">
        <v>120000000</v>
      </c>
      <c r="I25" s="18">
        <v>6.2080463502536691</v>
      </c>
      <c r="J25" s="18">
        <v>0.85432433741434344</v>
      </c>
      <c r="K25" s="18">
        <v>1</v>
      </c>
      <c r="L25" s="18">
        <v>1</v>
      </c>
    </row>
    <row r="26" spans="1:12" ht="25.5" x14ac:dyDescent="0.25">
      <c r="A26" s="9">
        <v>2</v>
      </c>
      <c r="B26" s="10" t="s">
        <v>26</v>
      </c>
      <c r="C26" s="13">
        <v>3452830169</v>
      </c>
      <c r="D26" s="13">
        <v>1016623818</v>
      </c>
      <c r="E26" s="13">
        <v>6224000000</v>
      </c>
      <c r="F26" s="13">
        <v>2461000000</v>
      </c>
      <c r="G26" s="13">
        <v>9724000000</v>
      </c>
      <c r="H26" s="13">
        <v>4132500000</v>
      </c>
      <c r="I26" s="14">
        <v>2.8162404532095016</v>
      </c>
      <c r="J26" s="14">
        <v>4.0649254196403257</v>
      </c>
      <c r="K26" s="14">
        <v>1.5623393316195373</v>
      </c>
      <c r="L26" s="14">
        <v>1.6791954490044698</v>
      </c>
    </row>
    <row r="27" spans="1:12" s="19" customFormat="1" x14ac:dyDescent="0.25">
      <c r="A27" s="15" t="s">
        <v>27</v>
      </c>
      <c r="B27" s="16" t="s">
        <v>28</v>
      </c>
      <c r="C27" s="20">
        <v>1110937812</v>
      </c>
      <c r="D27" s="20">
        <v>499922019</v>
      </c>
      <c r="E27" s="20">
        <v>5000000000</v>
      </c>
      <c r="F27" s="20">
        <v>2153500000</v>
      </c>
      <c r="G27" s="20">
        <v>8500000000</v>
      </c>
      <c r="H27" s="20">
        <v>3825000000</v>
      </c>
      <c r="I27" s="21">
        <v>7.651193350505924</v>
      </c>
      <c r="J27" s="21">
        <v>7.6511932954087385</v>
      </c>
      <c r="K27" s="21">
        <v>1.7</v>
      </c>
      <c r="L27" s="21">
        <v>1.7761783143719527</v>
      </c>
    </row>
    <row r="28" spans="1:12" s="19" customFormat="1" x14ac:dyDescent="0.25">
      <c r="A28" s="15" t="s">
        <v>29</v>
      </c>
      <c r="B28" s="16" t="s">
        <v>30</v>
      </c>
      <c r="C28" s="20">
        <v>5115440</v>
      </c>
      <c r="D28" s="20">
        <v>1534632</v>
      </c>
      <c r="E28" s="20">
        <v>5000000</v>
      </c>
      <c r="F28" s="20">
        <v>1500000</v>
      </c>
      <c r="G28" s="20">
        <v>5000000</v>
      </c>
      <c r="H28" s="20">
        <v>1500000</v>
      </c>
      <c r="I28" s="21">
        <v>0.97743302628903872</v>
      </c>
      <c r="J28" s="21">
        <v>0.97743302628903872</v>
      </c>
      <c r="K28" s="21">
        <v>1</v>
      </c>
      <c r="L28" s="21">
        <v>1</v>
      </c>
    </row>
    <row r="29" spans="1:12" s="19" customFormat="1" x14ac:dyDescent="0.25">
      <c r="A29" s="15" t="s">
        <v>31</v>
      </c>
      <c r="B29" s="16" t="s">
        <v>32</v>
      </c>
      <c r="C29" s="20">
        <v>63745555</v>
      </c>
      <c r="D29" s="20">
        <v>13542335</v>
      </c>
      <c r="E29" s="20"/>
      <c r="F29" s="20"/>
      <c r="G29" s="20"/>
      <c r="H29" s="20"/>
      <c r="I29" s="21">
        <v>0</v>
      </c>
      <c r="J29" s="21">
        <v>0</v>
      </c>
      <c r="K29" s="21"/>
      <c r="L29" s="21"/>
    </row>
    <row r="30" spans="1:12" s="19" customFormat="1" x14ac:dyDescent="0.25">
      <c r="A30" s="15" t="s">
        <v>33</v>
      </c>
      <c r="B30" s="16" t="s">
        <v>34</v>
      </c>
      <c r="C30" s="20">
        <v>1723624216</v>
      </c>
      <c r="D30" s="20">
        <v>479076485</v>
      </c>
      <c r="E30" s="20">
        <v>610000000</v>
      </c>
      <c r="F30" s="20">
        <v>194000000</v>
      </c>
      <c r="G30" s="20">
        <v>610000000</v>
      </c>
      <c r="H30" s="20">
        <v>194000000</v>
      </c>
      <c r="I30" s="21">
        <v>0.35390544779860533</v>
      </c>
      <c r="J30" s="21">
        <v>0.40494577812559512</v>
      </c>
      <c r="K30" s="21">
        <v>1</v>
      </c>
      <c r="L30" s="21">
        <v>1</v>
      </c>
    </row>
    <row r="31" spans="1:12" s="19" customFormat="1" x14ac:dyDescent="0.25">
      <c r="A31" s="15" t="s">
        <v>35</v>
      </c>
      <c r="B31" s="16" t="s">
        <v>36</v>
      </c>
      <c r="C31" s="20">
        <v>112163297</v>
      </c>
      <c r="D31" s="20">
        <v>22469378</v>
      </c>
      <c r="E31" s="20">
        <v>420000000</v>
      </c>
      <c r="F31" s="20">
        <v>112000000</v>
      </c>
      <c r="G31" s="20">
        <v>420000000</v>
      </c>
      <c r="H31" s="20">
        <v>112000000</v>
      </c>
      <c r="I31" s="21">
        <v>3.7445404266245848</v>
      </c>
      <c r="J31" s="21">
        <v>4.9845616554227714</v>
      </c>
      <c r="K31" s="21">
        <v>1</v>
      </c>
      <c r="L31" s="21">
        <v>1</v>
      </c>
    </row>
    <row r="32" spans="1:12" s="19" customFormat="1" x14ac:dyDescent="0.25">
      <c r="A32" s="15" t="s">
        <v>37</v>
      </c>
      <c r="B32" s="16" t="s">
        <v>38</v>
      </c>
      <c r="C32" s="20">
        <v>409520423</v>
      </c>
      <c r="D32" s="20">
        <v>0</v>
      </c>
      <c r="E32" s="20">
        <v>179000000</v>
      </c>
      <c r="F32" s="20"/>
      <c r="G32" s="20">
        <v>179000000</v>
      </c>
      <c r="H32" s="20"/>
      <c r="I32" s="21">
        <v>0.43709663779088254</v>
      </c>
      <c r="J32" s="21"/>
      <c r="K32" s="21">
        <v>1</v>
      </c>
      <c r="L32" s="21"/>
    </row>
    <row r="33" spans="1:12" s="19" customFormat="1" x14ac:dyDescent="0.25">
      <c r="A33" s="15" t="s">
        <v>39</v>
      </c>
      <c r="B33" s="16" t="s">
        <v>40</v>
      </c>
      <c r="C33" s="20">
        <v>0</v>
      </c>
      <c r="D33" s="20">
        <v>0</v>
      </c>
      <c r="E33" s="20"/>
      <c r="F33" s="20"/>
      <c r="G33" s="20"/>
      <c r="H33" s="20"/>
      <c r="I33" s="21"/>
      <c r="J33" s="21"/>
      <c r="K33" s="21"/>
      <c r="L33" s="21"/>
    </row>
    <row r="34" spans="1:12" s="19" customFormat="1" x14ac:dyDescent="0.25">
      <c r="A34" s="15" t="s">
        <v>41</v>
      </c>
      <c r="B34" s="16" t="s">
        <v>42</v>
      </c>
      <c r="C34" s="20"/>
      <c r="D34" s="20"/>
      <c r="E34" s="20">
        <v>10000000</v>
      </c>
      <c r="F34" s="20"/>
      <c r="G34" s="20">
        <v>10000000</v>
      </c>
      <c r="H34" s="20"/>
      <c r="I34" s="21"/>
      <c r="J34" s="21"/>
      <c r="K34" s="21">
        <v>1</v>
      </c>
      <c r="L34" s="21"/>
    </row>
    <row r="35" spans="1:12" s="19" customFormat="1" x14ac:dyDescent="0.25">
      <c r="A35" s="15" t="s">
        <v>43</v>
      </c>
      <c r="B35" s="16" t="s">
        <v>16</v>
      </c>
      <c r="C35" s="20">
        <v>27723426</v>
      </c>
      <c r="D35" s="20">
        <v>78969</v>
      </c>
      <c r="E35" s="20"/>
      <c r="F35" s="20"/>
      <c r="G35" s="20"/>
      <c r="H35" s="20"/>
      <c r="I35" s="21">
        <v>0</v>
      </c>
      <c r="J35" s="21">
        <v>0</v>
      </c>
      <c r="K35" s="21"/>
      <c r="L35" s="21"/>
    </row>
    <row r="36" spans="1:12" s="7" customFormat="1" ht="28.5" x14ac:dyDescent="0.25">
      <c r="A36" s="3" t="s">
        <v>48</v>
      </c>
      <c r="B36" s="25" t="s">
        <v>49</v>
      </c>
      <c r="C36" s="26"/>
      <c r="D36" s="26"/>
      <c r="E36" s="26"/>
      <c r="F36" s="26"/>
      <c r="G36" s="26"/>
      <c r="H36" s="26"/>
      <c r="I36" s="27"/>
      <c r="J36" s="27"/>
      <c r="K36" s="27"/>
      <c r="L36" s="27"/>
    </row>
    <row r="37" spans="1:12" s="7" customFormat="1" ht="14.25" x14ac:dyDescent="0.25">
      <c r="A37" s="3" t="s">
        <v>53</v>
      </c>
      <c r="B37" s="25" t="s">
        <v>50</v>
      </c>
      <c r="C37" s="26">
        <v>1505141965</v>
      </c>
      <c r="D37" s="26">
        <v>1505141965</v>
      </c>
      <c r="E37" s="26"/>
      <c r="F37" s="26"/>
      <c r="G37" s="26"/>
      <c r="H37" s="26"/>
      <c r="I37" s="6">
        <v>0</v>
      </c>
      <c r="J37" s="6">
        <v>0</v>
      </c>
      <c r="K37" s="6"/>
      <c r="L37" s="6"/>
    </row>
    <row r="38" spans="1:12" s="7" customFormat="1" ht="14.25" x14ac:dyDescent="0.25">
      <c r="A38" s="3" t="s">
        <v>54</v>
      </c>
      <c r="B38" s="25" t="s">
        <v>51</v>
      </c>
      <c r="C38" s="26">
        <v>62186326</v>
      </c>
      <c r="D38" s="26">
        <v>62186326</v>
      </c>
      <c r="E38" s="26"/>
      <c r="F38" s="26"/>
      <c r="G38" s="26"/>
      <c r="H38" s="26"/>
      <c r="I38" s="6">
        <v>0</v>
      </c>
      <c r="J38" s="6">
        <v>0</v>
      </c>
      <c r="K38" s="6"/>
      <c r="L38" s="6"/>
    </row>
    <row r="39" spans="1:12" s="7" customFormat="1" ht="14.25" x14ac:dyDescent="0.25">
      <c r="A39" s="3" t="s">
        <v>55</v>
      </c>
      <c r="B39" s="25" t="s">
        <v>52</v>
      </c>
      <c r="C39" s="26">
        <v>32453293400</v>
      </c>
      <c r="D39" s="26">
        <v>32453293400</v>
      </c>
      <c r="E39" s="26">
        <v>76639044000</v>
      </c>
      <c r="F39" s="26">
        <v>76639044000</v>
      </c>
      <c r="G39" s="26">
        <v>76639044000</v>
      </c>
      <c r="H39" s="26">
        <v>76639044000</v>
      </c>
      <c r="I39" s="6">
        <v>2.3615182303808955</v>
      </c>
      <c r="J39" s="6">
        <v>2.3615182303808955</v>
      </c>
      <c r="K39" s="6">
        <v>1</v>
      </c>
      <c r="L39" s="6">
        <v>1</v>
      </c>
    </row>
    <row r="40" spans="1:12" x14ac:dyDescent="0.25">
      <c r="A40" s="9">
        <v>1</v>
      </c>
      <c r="B40" s="28" t="s">
        <v>56</v>
      </c>
      <c r="C40" s="29">
        <v>18627849000</v>
      </c>
      <c r="D40" s="29">
        <v>18627849000</v>
      </c>
      <c r="E40" s="29">
        <v>25389044000</v>
      </c>
      <c r="F40" s="29">
        <v>25389044000</v>
      </c>
      <c r="G40" s="29">
        <v>25389044000</v>
      </c>
      <c r="H40" s="29">
        <v>25389044000</v>
      </c>
      <c r="I40" s="21">
        <v>1.3629616602539563</v>
      </c>
      <c r="J40" s="21">
        <v>1.3629616602539563</v>
      </c>
      <c r="K40" s="21">
        <v>1</v>
      </c>
      <c r="L40" s="21">
        <v>1</v>
      </c>
    </row>
    <row r="41" spans="1:12" ht="30" x14ac:dyDescent="0.25">
      <c r="A41" s="9">
        <v>3</v>
      </c>
      <c r="B41" s="28" t="s">
        <v>122</v>
      </c>
      <c r="C41" s="29"/>
      <c r="D41" s="29"/>
      <c r="E41" s="29">
        <v>51250000000</v>
      </c>
      <c r="F41" s="29">
        <v>51250000000</v>
      </c>
      <c r="G41" s="29">
        <v>51250000000</v>
      </c>
      <c r="H41" s="29">
        <v>51250000000</v>
      </c>
      <c r="I41" s="21"/>
      <c r="J41" s="21"/>
      <c r="K41" s="21">
        <v>1</v>
      </c>
      <c r="L41" s="21">
        <v>1</v>
      </c>
    </row>
    <row r="42" spans="1:12" x14ac:dyDescent="0.25">
      <c r="A42" s="9">
        <v>2</v>
      </c>
      <c r="B42" s="28" t="s">
        <v>57</v>
      </c>
      <c r="C42" s="29">
        <v>13825444400</v>
      </c>
      <c r="D42" s="29">
        <v>13825444400</v>
      </c>
      <c r="E42" s="29"/>
      <c r="F42" s="29"/>
      <c r="G42" s="29"/>
      <c r="H42" s="29"/>
      <c r="I42" s="21">
        <v>0</v>
      </c>
      <c r="J42" s="21">
        <v>0</v>
      </c>
      <c r="K42" s="21"/>
      <c r="L42" s="21"/>
    </row>
    <row r="43" spans="1:12" ht="22.15" customHeight="1" x14ac:dyDescent="0.25">
      <c r="A43" s="22"/>
      <c r="B43" s="22"/>
      <c r="C43" s="23"/>
      <c r="D43" s="23"/>
      <c r="E43" s="23"/>
      <c r="F43" s="23"/>
      <c r="G43" s="23"/>
      <c r="H43" s="23"/>
      <c r="I43" s="22"/>
      <c r="J43" s="22"/>
      <c r="K43" s="35"/>
      <c r="L43" s="35"/>
    </row>
    <row r="44" spans="1:12" ht="22.15" customHeight="1" x14ac:dyDescent="0.25">
      <c r="A44" s="22"/>
      <c r="B44" s="22"/>
      <c r="C44" s="23"/>
      <c r="D44" s="23"/>
      <c r="E44" s="23"/>
      <c r="F44" s="23"/>
      <c r="G44" s="23"/>
      <c r="H44" s="23"/>
      <c r="I44" s="22"/>
      <c r="J44" s="22"/>
      <c r="K44" s="35"/>
      <c r="L44" s="35"/>
    </row>
    <row r="45" spans="1:12" ht="22.15" customHeight="1" x14ac:dyDescent="0.25">
      <c r="A45" s="22"/>
      <c r="B45" s="22"/>
      <c r="C45" s="23"/>
      <c r="D45" s="23"/>
      <c r="E45" s="23"/>
      <c r="F45" s="23"/>
      <c r="G45" s="23"/>
      <c r="H45" s="23"/>
      <c r="I45" s="22"/>
      <c r="J45" s="22"/>
      <c r="K45" s="35"/>
      <c r="L45" s="35"/>
    </row>
    <row r="46" spans="1:12" ht="22.15" customHeight="1" x14ac:dyDescent="0.25">
      <c r="A46" s="22"/>
      <c r="B46" s="22"/>
      <c r="C46" s="23"/>
      <c r="D46" s="23"/>
      <c r="E46" s="23"/>
      <c r="F46" s="23"/>
      <c r="G46" s="23"/>
      <c r="H46" s="23"/>
      <c r="I46" s="22"/>
      <c r="J46" s="22"/>
      <c r="K46" s="35"/>
      <c r="L46" s="35"/>
    </row>
    <row r="47" spans="1:12" ht="22.15" customHeight="1" x14ac:dyDescent="0.25">
      <c r="A47" s="22"/>
      <c r="B47" s="22"/>
      <c r="C47" s="23"/>
      <c r="D47" s="23"/>
      <c r="E47" s="23"/>
      <c r="F47" s="23"/>
      <c r="G47" s="23"/>
      <c r="H47" s="23"/>
      <c r="I47" s="22"/>
      <c r="J47" s="22"/>
      <c r="K47" s="35"/>
      <c r="L47" s="35"/>
    </row>
    <row r="48" spans="1:12" ht="22.15" customHeight="1" x14ac:dyDescent="0.25">
      <c r="A48" s="22"/>
      <c r="B48" s="22"/>
      <c r="C48" s="23"/>
      <c r="D48" s="23"/>
      <c r="E48" s="23"/>
      <c r="F48" s="23"/>
      <c r="G48" s="23"/>
      <c r="H48" s="23"/>
      <c r="I48" s="22"/>
      <c r="J48" s="22"/>
      <c r="K48" s="35"/>
      <c r="L48" s="35"/>
    </row>
    <row r="49" spans="1:12" ht="22.15" customHeight="1" x14ac:dyDescent="0.25">
      <c r="A49" s="22"/>
      <c r="B49" s="22"/>
      <c r="C49" s="23"/>
      <c r="D49" s="23"/>
      <c r="E49" s="23"/>
      <c r="F49" s="23"/>
      <c r="G49" s="23"/>
      <c r="H49" s="23"/>
      <c r="I49" s="22"/>
      <c r="J49" s="22"/>
      <c r="K49" s="35"/>
      <c r="L49" s="35"/>
    </row>
    <row r="50" spans="1:12" ht="22.15" customHeight="1" x14ac:dyDescent="0.25">
      <c r="A50" s="22"/>
      <c r="B50" s="22"/>
      <c r="C50" s="23"/>
      <c r="D50" s="23"/>
      <c r="E50" s="23"/>
      <c r="F50" s="23"/>
      <c r="G50" s="23"/>
      <c r="H50" s="23"/>
      <c r="I50" s="22"/>
      <c r="J50" s="22"/>
      <c r="K50" s="35"/>
      <c r="L50" s="35"/>
    </row>
    <row r="51" spans="1:12" ht="22.15" customHeight="1" x14ac:dyDescent="0.25">
      <c r="A51" s="22"/>
      <c r="B51" s="22"/>
      <c r="C51" s="23"/>
      <c r="D51" s="23"/>
      <c r="E51" s="23"/>
      <c r="F51" s="23"/>
      <c r="G51" s="23"/>
      <c r="H51" s="23"/>
      <c r="I51" s="22"/>
      <c r="J51" s="22"/>
      <c r="K51" s="35"/>
      <c r="L51" s="35"/>
    </row>
    <row r="52" spans="1:12" s="1" customFormat="1" ht="22.15" customHeight="1" x14ac:dyDescent="0.25">
      <c r="A52" s="22"/>
      <c r="B52" s="22"/>
      <c r="C52" s="23"/>
      <c r="D52" s="23"/>
      <c r="E52" s="23"/>
      <c r="F52" s="23"/>
      <c r="G52" s="23"/>
      <c r="H52" s="23"/>
      <c r="I52" s="22"/>
      <c r="J52" s="22"/>
      <c r="K52" s="35"/>
      <c r="L52" s="35"/>
    </row>
    <row r="53" spans="1:12" s="1" customFormat="1" ht="22.15" customHeight="1" x14ac:dyDescent="0.25">
      <c r="A53" s="22"/>
      <c r="B53" s="22"/>
      <c r="C53" s="23"/>
      <c r="D53" s="23"/>
      <c r="E53" s="23"/>
      <c r="F53" s="23"/>
      <c r="G53" s="23"/>
      <c r="H53" s="23"/>
      <c r="I53" s="22"/>
      <c r="J53" s="22"/>
      <c r="K53" s="35"/>
      <c r="L53" s="35"/>
    </row>
    <row r="54" spans="1:12" s="1" customFormat="1" ht="22.15" customHeight="1" x14ac:dyDescent="0.25">
      <c r="A54" s="22"/>
      <c r="B54" s="22"/>
      <c r="C54" s="23"/>
      <c r="D54" s="23"/>
      <c r="E54" s="23"/>
      <c r="F54" s="23"/>
      <c r="G54" s="23"/>
      <c r="H54" s="23"/>
      <c r="I54" s="22"/>
      <c r="J54" s="22"/>
      <c r="K54" s="35"/>
      <c r="L54" s="35"/>
    </row>
    <row r="55" spans="1:12" s="1" customFormat="1" ht="22.15" customHeight="1" x14ac:dyDescent="0.25">
      <c r="A55" s="22"/>
      <c r="B55" s="22"/>
      <c r="C55" s="23"/>
      <c r="D55" s="23"/>
      <c r="E55" s="23"/>
      <c r="F55" s="23"/>
      <c r="G55" s="23"/>
      <c r="H55" s="23"/>
      <c r="I55" s="22"/>
      <c r="J55" s="22"/>
      <c r="K55" s="35"/>
      <c r="L55" s="35"/>
    </row>
    <row r="56" spans="1:12" s="1" customFormat="1" ht="22.15" customHeight="1" x14ac:dyDescent="0.25">
      <c r="A56" s="22"/>
      <c r="B56" s="22"/>
      <c r="C56" s="23"/>
      <c r="D56" s="23"/>
      <c r="E56" s="23"/>
      <c r="F56" s="23"/>
      <c r="G56" s="23"/>
      <c r="H56" s="23"/>
      <c r="I56" s="22"/>
      <c r="J56" s="22"/>
      <c r="K56" s="35"/>
      <c r="L56" s="35"/>
    </row>
    <row r="57" spans="1:12" s="1" customFormat="1" ht="22.15" customHeight="1" x14ac:dyDescent="0.25">
      <c r="A57" s="22"/>
      <c r="B57" s="22"/>
      <c r="C57" s="23"/>
      <c r="D57" s="23"/>
      <c r="E57" s="23"/>
      <c r="F57" s="23"/>
      <c r="G57" s="23"/>
      <c r="H57" s="23"/>
      <c r="I57" s="22"/>
      <c r="J57" s="22"/>
      <c r="K57" s="35"/>
      <c r="L57" s="35"/>
    </row>
    <row r="58" spans="1:12" s="1" customFormat="1" ht="22.15" customHeight="1" x14ac:dyDescent="0.25">
      <c r="A58" s="22"/>
      <c r="B58" s="22"/>
      <c r="C58" s="23"/>
      <c r="D58" s="23"/>
      <c r="E58" s="23"/>
      <c r="F58" s="23"/>
      <c r="G58" s="23"/>
      <c r="H58" s="23"/>
      <c r="I58" s="22"/>
      <c r="J58" s="22"/>
      <c r="K58" s="35"/>
      <c r="L58" s="35"/>
    </row>
    <row r="59" spans="1:12" s="1" customFormat="1" ht="22.15" customHeight="1" x14ac:dyDescent="0.25">
      <c r="A59" s="22"/>
      <c r="B59" s="22"/>
      <c r="C59" s="23"/>
      <c r="D59" s="23"/>
      <c r="E59" s="23"/>
      <c r="F59" s="23"/>
      <c r="G59" s="23"/>
      <c r="H59" s="23"/>
      <c r="I59" s="22"/>
      <c r="J59" s="22"/>
      <c r="K59" s="35"/>
      <c r="L59" s="35"/>
    </row>
    <row r="60" spans="1:12" s="1" customFormat="1" ht="22.15" customHeight="1" x14ac:dyDescent="0.25">
      <c r="A60" s="22"/>
      <c r="B60" s="22"/>
      <c r="C60" s="23"/>
      <c r="D60" s="23"/>
      <c r="E60" s="23"/>
      <c r="F60" s="23"/>
      <c r="G60" s="23"/>
      <c r="H60" s="23"/>
      <c r="I60" s="22"/>
      <c r="J60" s="22"/>
      <c r="K60" s="35"/>
      <c r="L60" s="35"/>
    </row>
    <row r="61" spans="1:12" s="1" customFormat="1" ht="22.15" customHeight="1" x14ac:dyDescent="0.25">
      <c r="A61" s="22"/>
      <c r="B61" s="22"/>
      <c r="C61" s="23"/>
      <c r="D61" s="23"/>
      <c r="E61" s="23"/>
      <c r="F61" s="23"/>
      <c r="G61" s="23"/>
      <c r="H61" s="23"/>
      <c r="I61" s="22"/>
      <c r="J61" s="22"/>
      <c r="K61" s="35"/>
      <c r="L61" s="35"/>
    </row>
    <row r="62" spans="1:12" s="1" customFormat="1" ht="22.15" customHeight="1" x14ac:dyDescent="0.25">
      <c r="A62" s="22"/>
      <c r="B62" s="22"/>
      <c r="C62" s="23"/>
      <c r="D62" s="23"/>
      <c r="E62" s="23"/>
      <c r="F62" s="23"/>
      <c r="G62" s="23"/>
      <c r="H62" s="23"/>
      <c r="I62" s="22"/>
      <c r="J62" s="22"/>
      <c r="K62" s="35"/>
      <c r="L62" s="35"/>
    </row>
    <row r="63" spans="1:12" s="1" customFormat="1" ht="22.15" customHeight="1" x14ac:dyDescent="0.25">
      <c r="A63" s="22"/>
      <c r="B63" s="22"/>
      <c r="C63" s="23"/>
      <c r="D63" s="23"/>
      <c r="E63" s="23"/>
      <c r="F63" s="23"/>
      <c r="G63" s="23"/>
      <c r="H63" s="23"/>
      <c r="I63" s="22"/>
      <c r="J63" s="22"/>
      <c r="K63" s="35"/>
      <c r="L63" s="35"/>
    </row>
  </sheetData>
  <autoFilter ref="A8:L42"/>
  <mergeCells count="12">
    <mergeCell ref="I1:L1"/>
    <mergeCell ref="K6:L6"/>
    <mergeCell ref="J2:L2"/>
    <mergeCell ref="A4:L4"/>
    <mergeCell ref="J5:L5"/>
    <mergeCell ref="A3:L3"/>
    <mergeCell ref="A6:A7"/>
    <mergeCell ref="B6:B7"/>
    <mergeCell ref="C6:D6"/>
    <mergeCell ref="G6:H6"/>
    <mergeCell ref="I6:J6"/>
    <mergeCell ref="E6:F6"/>
  </mergeCells>
  <pageMargins left="0.56496062999999996" right="0.31496062992126" top="0.35433070866141703" bottom="0.35433070866141703" header="0.31496062992126" footer="0.31496062992126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T38"/>
  <sheetViews>
    <sheetView tabSelected="1" workbookViewId="0">
      <selection activeCell="L2" sqref="L2"/>
    </sheetView>
  </sheetViews>
  <sheetFormatPr defaultRowHeight="12.75" x14ac:dyDescent="0.2"/>
  <cols>
    <col min="1" max="1" width="6.140625" style="31" customWidth="1"/>
    <col min="2" max="2" width="33.7109375" style="31" customWidth="1"/>
    <col min="3" max="3" width="11.7109375" style="31" customWidth="1"/>
    <col min="4" max="5" width="11.5703125" style="31" customWidth="1"/>
    <col min="6" max="6" width="11.7109375" style="31" customWidth="1"/>
    <col min="7" max="10" width="11.5703125" style="31" customWidth="1"/>
    <col min="11" max="11" width="11.7109375" style="31" customWidth="1"/>
    <col min="12" max="12" width="7.7109375" style="31" customWidth="1"/>
    <col min="13" max="13" width="6" style="31" customWidth="1"/>
    <col min="14" max="14" width="7.28515625" style="31" customWidth="1"/>
    <col min="15" max="15" width="7.7109375" style="31" customWidth="1"/>
    <col min="16" max="16" width="6" style="31" customWidth="1"/>
    <col min="17" max="17" width="7.28515625" style="31" customWidth="1"/>
    <col min="18" max="18" width="1.7109375" style="31" customWidth="1"/>
    <col min="19" max="19" width="17.7109375" style="42" bestFit="1" customWidth="1"/>
    <col min="20" max="20" width="11.140625" style="31" bestFit="1" customWidth="1"/>
    <col min="21" max="16384" width="9.140625" style="31"/>
  </cols>
  <sheetData>
    <row r="1" spans="1:20" ht="21" customHeight="1" thickBot="1" x14ac:dyDescent="0.25">
      <c r="A1" s="36" t="s">
        <v>132</v>
      </c>
      <c r="L1" s="130" t="s">
        <v>200</v>
      </c>
      <c r="M1" s="131"/>
      <c r="N1" s="131"/>
      <c r="O1" s="131"/>
      <c r="P1" s="131"/>
      <c r="Q1" s="132"/>
    </row>
    <row r="2" spans="1:20" ht="22.5" customHeight="1" x14ac:dyDescent="0.2">
      <c r="A2" s="37" t="s">
        <v>133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20" ht="23.25" customHeight="1" x14ac:dyDescent="0.2">
      <c r="A3" s="129" t="s">
        <v>77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</row>
    <row r="4" spans="1:20" ht="24.75" customHeight="1" x14ac:dyDescent="0.3">
      <c r="A4" s="133" t="s">
        <v>198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</row>
    <row r="5" spans="1:20" ht="15.95" customHeight="1" x14ac:dyDescent="0.2">
      <c r="B5" s="134" t="s">
        <v>60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47"/>
      <c r="P5" s="47"/>
      <c r="Q5" s="47"/>
    </row>
    <row r="6" spans="1:20" ht="29.1" customHeight="1" x14ac:dyDescent="0.2">
      <c r="A6" s="128" t="s">
        <v>76</v>
      </c>
      <c r="B6" s="128" t="s">
        <v>1</v>
      </c>
      <c r="C6" s="128" t="s">
        <v>73</v>
      </c>
      <c r="D6" s="128"/>
      <c r="E6" s="128"/>
      <c r="F6" s="128" t="s">
        <v>124</v>
      </c>
      <c r="G6" s="128"/>
      <c r="H6" s="128"/>
      <c r="I6" s="128" t="s">
        <v>125</v>
      </c>
      <c r="J6" s="128"/>
      <c r="K6" s="128"/>
      <c r="L6" s="128" t="s">
        <v>137</v>
      </c>
      <c r="M6" s="128"/>
      <c r="N6" s="128"/>
      <c r="O6" s="128" t="s">
        <v>138</v>
      </c>
      <c r="P6" s="128"/>
      <c r="Q6" s="128"/>
    </row>
    <row r="7" spans="1:20" ht="22.5" customHeight="1" x14ac:dyDescent="0.2">
      <c r="A7" s="128"/>
      <c r="B7" s="128"/>
      <c r="C7" s="43" t="s">
        <v>61</v>
      </c>
      <c r="D7" s="43" t="s">
        <v>62</v>
      </c>
      <c r="E7" s="43" t="s">
        <v>63</v>
      </c>
      <c r="F7" s="43" t="s">
        <v>61</v>
      </c>
      <c r="G7" s="43" t="s">
        <v>62</v>
      </c>
      <c r="H7" s="43" t="s">
        <v>63</v>
      </c>
      <c r="I7" s="43" t="s">
        <v>61</v>
      </c>
      <c r="J7" s="43" t="s">
        <v>62</v>
      </c>
      <c r="K7" s="43" t="s">
        <v>63</v>
      </c>
      <c r="L7" s="43" t="s">
        <v>61</v>
      </c>
      <c r="M7" s="43" t="s">
        <v>62</v>
      </c>
      <c r="N7" s="43" t="s">
        <v>63</v>
      </c>
      <c r="O7" s="43" t="s">
        <v>61</v>
      </c>
      <c r="P7" s="43" t="s">
        <v>62</v>
      </c>
      <c r="Q7" s="43" t="s">
        <v>63</v>
      </c>
    </row>
    <row r="8" spans="1:20" ht="17.45" customHeight="1" x14ac:dyDescent="0.2">
      <c r="A8" s="49"/>
      <c r="B8" s="48" t="s">
        <v>64</v>
      </c>
      <c r="C8" s="48" t="s">
        <v>65</v>
      </c>
      <c r="D8" s="48" t="s">
        <v>66</v>
      </c>
      <c r="E8" s="48" t="s">
        <v>67</v>
      </c>
      <c r="F8" s="48" t="s">
        <v>68</v>
      </c>
      <c r="G8" s="48" t="s">
        <v>69</v>
      </c>
      <c r="H8" s="48" t="s">
        <v>70</v>
      </c>
      <c r="I8" s="48" t="s">
        <v>139</v>
      </c>
      <c r="J8" s="48" t="s">
        <v>140</v>
      </c>
      <c r="K8" s="48" t="s">
        <v>141</v>
      </c>
      <c r="L8" s="48" t="s">
        <v>142</v>
      </c>
      <c r="M8" s="48" t="s">
        <v>143</v>
      </c>
      <c r="N8" s="48" t="s">
        <v>144</v>
      </c>
      <c r="O8" s="48" t="s">
        <v>145</v>
      </c>
      <c r="P8" s="48" t="s">
        <v>146</v>
      </c>
      <c r="Q8" s="48" t="s">
        <v>147</v>
      </c>
    </row>
    <row r="9" spans="1:20" ht="16.7" customHeight="1" x14ac:dyDescent="0.2">
      <c r="A9" s="50"/>
      <c r="B9" s="44" t="s">
        <v>71</v>
      </c>
      <c r="C9" s="52">
        <v>25177224000</v>
      </c>
      <c r="D9" s="52">
        <v>5455000000</v>
      </c>
      <c r="E9" s="52">
        <v>19722224000</v>
      </c>
      <c r="F9" s="52">
        <v>79503044000</v>
      </c>
      <c r="G9" s="52">
        <v>2153000000</v>
      </c>
      <c r="H9" s="52">
        <v>77350044000</v>
      </c>
      <c r="I9" s="52">
        <v>81175044000</v>
      </c>
      <c r="J9" s="52">
        <v>3825000000</v>
      </c>
      <c r="K9" s="52">
        <v>77350044000</v>
      </c>
      <c r="L9" s="53">
        <v>1.1994167815299792</v>
      </c>
      <c r="M9" s="53"/>
      <c r="N9" s="53">
        <v>1.1994167815299792</v>
      </c>
      <c r="O9" s="53">
        <v>1.021030641292175</v>
      </c>
      <c r="P9" s="53">
        <v>1.7765908035299582</v>
      </c>
      <c r="Q9" s="53">
        <v>1</v>
      </c>
      <c r="T9" s="33"/>
    </row>
    <row r="10" spans="1:20" ht="23.25" customHeight="1" x14ac:dyDescent="0.2">
      <c r="A10" s="45">
        <v>1</v>
      </c>
      <c r="B10" s="39" t="s">
        <v>101</v>
      </c>
      <c r="C10" s="54">
        <v>1085348000</v>
      </c>
      <c r="D10" s="54">
        <v>0</v>
      </c>
      <c r="E10" s="54">
        <v>1085348000</v>
      </c>
      <c r="F10" s="54">
        <v>1281784605</v>
      </c>
      <c r="G10" s="54">
        <v>0</v>
      </c>
      <c r="H10" s="54">
        <v>1281784605</v>
      </c>
      <c r="I10" s="54">
        <v>1301784605</v>
      </c>
      <c r="J10" s="54">
        <v>0</v>
      </c>
      <c r="K10" s="54">
        <v>1301784605</v>
      </c>
      <c r="L10" s="53">
        <v>1.239064542032456</v>
      </c>
      <c r="M10" s="53"/>
      <c r="N10" s="53">
        <v>1.239064542032456</v>
      </c>
      <c r="O10" s="53">
        <v>1.0156032456014714</v>
      </c>
      <c r="P10" s="53"/>
      <c r="Q10" s="53">
        <v>1.0156032456014714</v>
      </c>
    </row>
    <row r="11" spans="1:20" ht="17.45" customHeight="1" x14ac:dyDescent="0.2">
      <c r="A11" s="45" t="s">
        <v>18</v>
      </c>
      <c r="B11" s="39" t="s">
        <v>102</v>
      </c>
      <c r="C11" s="54">
        <v>905348000</v>
      </c>
      <c r="D11" s="54"/>
      <c r="E11" s="54">
        <v>905348000</v>
      </c>
      <c r="F11" s="54">
        <v>1101784605</v>
      </c>
      <c r="G11" s="54"/>
      <c r="H11" s="54">
        <v>1101784605</v>
      </c>
      <c r="I11" s="54">
        <v>1121784605</v>
      </c>
      <c r="J11" s="54"/>
      <c r="K11" s="54">
        <v>1121784605</v>
      </c>
      <c r="L11" s="53">
        <v>1</v>
      </c>
      <c r="M11" s="53"/>
      <c r="N11" s="53">
        <v>1</v>
      </c>
      <c r="O11" s="53">
        <v>1.0181523683569711</v>
      </c>
      <c r="P11" s="53"/>
      <c r="Q11" s="53">
        <v>1.0181523683569711</v>
      </c>
    </row>
    <row r="12" spans="1:20" ht="16.7" customHeight="1" x14ac:dyDescent="0.2">
      <c r="A12" s="45" t="s">
        <v>20</v>
      </c>
      <c r="B12" s="39" t="s">
        <v>103</v>
      </c>
      <c r="C12" s="54">
        <v>180000000</v>
      </c>
      <c r="D12" s="54"/>
      <c r="E12" s="54">
        <v>180000000</v>
      </c>
      <c r="F12" s="54">
        <v>180000000</v>
      </c>
      <c r="G12" s="54"/>
      <c r="H12" s="54">
        <v>180000000</v>
      </c>
      <c r="I12" s="54">
        <v>180000000</v>
      </c>
      <c r="J12" s="54"/>
      <c r="K12" s="54">
        <v>180000000</v>
      </c>
      <c r="L12" s="53">
        <v>25.427086980609413</v>
      </c>
      <c r="M12" s="53">
        <v>0.93905817174515238</v>
      </c>
      <c r="N12" s="53"/>
      <c r="O12" s="53">
        <v>1</v>
      </c>
      <c r="P12" s="53"/>
      <c r="Q12" s="53">
        <v>1</v>
      </c>
    </row>
    <row r="13" spans="1:20" ht="17.45" customHeight="1" x14ac:dyDescent="0.2">
      <c r="A13" s="45">
        <v>2</v>
      </c>
      <c r="B13" s="39" t="s">
        <v>104</v>
      </c>
      <c r="C13" s="54">
        <v>1805000000</v>
      </c>
      <c r="D13" s="54">
        <v>1805000000</v>
      </c>
      <c r="E13" s="54"/>
      <c r="F13" s="54">
        <v>46005891999.999992</v>
      </c>
      <c r="G13" s="54">
        <v>1805000000</v>
      </c>
      <c r="H13" s="54">
        <v>44200891999.999992</v>
      </c>
      <c r="I13" s="54">
        <v>45895891999.999992</v>
      </c>
      <c r="J13" s="54">
        <v>1695000000</v>
      </c>
      <c r="K13" s="54">
        <v>44200891999.999992</v>
      </c>
      <c r="L13" s="53"/>
      <c r="M13" s="53"/>
      <c r="N13" s="53"/>
      <c r="O13" s="53">
        <v>0.99760900190784263</v>
      </c>
      <c r="P13" s="53">
        <v>0.93905817174515238</v>
      </c>
      <c r="Q13" s="53">
        <v>1</v>
      </c>
    </row>
    <row r="14" spans="1:20" ht="16.7" customHeight="1" x14ac:dyDescent="0.2">
      <c r="A14" s="45">
        <v>3</v>
      </c>
      <c r="B14" s="39" t="s">
        <v>105</v>
      </c>
      <c r="C14" s="54">
        <v>0</v>
      </c>
      <c r="D14" s="54"/>
      <c r="E14" s="54"/>
      <c r="F14" s="54">
        <v>0</v>
      </c>
      <c r="G14" s="54"/>
      <c r="H14" s="54"/>
      <c r="I14" s="54">
        <v>0</v>
      </c>
      <c r="J14" s="54"/>
      <c r="K14" s="54"/>
      <c r="L14" s="53"/>
      <c r="M14" s="53"/>
      <c r="N14" s="53"/>
      <c r="O14" s="53"/>
      <c r="P14" s="53"/>
      <c r="Q14" s="53"/>
    </row>
    <row r="15" spans="1:20" ht="17.45" customHeight="1" x14ac:dyDescent="0.2">
      <c r="A15" s="45">
        <v>4</v>
      </c>
      <c r="B15" s="39" t="s">
        <v>106</v>
      </c>
      <c r="C15" s="54">
        <v>0</v>
      </c>
      <c r="D15" s="54"/>
      <c r="E15" s="54"/>
      <c r="F15" s="54">
        <v>1195000000</v>
      </c>
      <c r="G15" s="54"/>
      <c r="H15" s="54">
        <v>1195000000</v>
      </c>
      <c r="I15" s="54">
        <v>1195000000</v>
      </c>
      <c r="J15" s="54"/>
      <c r="K15" s="54">
        <v>1195000000</v>
      </c>
      <c r="L15" s="53">
        <v>0.49142857142857144</v>
      </c>
      <c r="M15" s="53"/>
      <c r="N15" s="53">
        <v>0.49142857142857144</v>
      </c>
      <c r="O15" s="53">
        <v>1</v>
      </c>
      <c r="P15" s="53"/>
      <c r="Q15" s="53">
        <v>1</v>
      </c>
    </row>
    <row r="16" spans="1:20" ht="17.45" customHeight="1" x14ac:dyDescent="0.2">
      <c r="A16" s="45">
        <v>5</v>
      </c>
      <c r="B16" s="39" t="s">
        <v>107</v>
      </c>
      <c r="C16" s="54">
        <v>280000000</v>
      </c>
      <c r="D16" s="54"/>
      <c r="E16" s="54">
        <v>280000000</v>
      </c>
      <c r="F16" s="54">
        <v>87600000</v>
      </c>
      <c r="G16" s="54"/>
      <c r="H16" s="54">
        <v>87600000</v>
      </c>
      <c r="I16" s="54">
        <v>137600000</v>
      </c>
      <c r="J16" s="54"/>
      <c r="K16" s="54">
        <v>137600000</v>
      </c>
      <c r="L16" s="53">
        <v>0.47619047619047616</v>
      </c>
      <c r="M16" s="53"/>
      <c r="N16" s="53">
        <v>0.47619047619047616</v>
      </c>
      <c r="O16" s="53">
        <v>1.5707762557077625</v>
      </c>
      <c r="P16" s="53"/>
      <c r="Q16" s="53">
        <v>1.5707762557077625</v>
      </c>
    </row>
    <row r="17" spans="1:20" ht="16.7" customHeight="1" x14ac:dyDescent="0.2">
      <c r="A17" s="45">
        <v>6</v>
      </c>
      <c r="B17" s="39" t="s">
        <v>108</v>
      </c>
      <c r="C17" s="54">
        <v>42000000</v>
      </c>
      <c r="D17" s="54"/>
      <c r="E17" s="54">
        <v>42000000</v>
      </c>
      <c r="F17" s="54">
        <v>20000000</v>
      </c>
      <c r="G17" s="54"/>
      <c r="H17" s="54">
        <v>20000000</v>
      </c>
      <c r="I17" s="54">
        <v>20000000</v>
      </c>
      <c r="J17" s="54"/>
      <c r="K17" s="54">
        <v>20000000</v>
      </c>
      <c r="L17" s="53">
        <v>1.0682222222222222</v>
      </c>
      <c r="M17" s="53"/>
      <c r="N17" s="53">
        <v>1.0682222222222222</v>
      </c>
      <c r="O17" s="53">
        <v>1</v>
      </c>
      <c r="P17" s="53"/>
      <c r="Q17" s="53">
        <v>1</v>
      </c>
    </row>
    <row r="18" spans="1:20" ht="17.45" customHeight="1" x14ac:dyDescent="0.2">
      <c r="A18" s="45">
        <v>7</v>
      </c>
      <c r="B18" s="39" t="s">
        <v>109</v>
      </c>
      <c r="C18" s="54">
        <v>225000000</v>
      </c>
      <c r="D18" s="54"/>
      <c r="E18" s="54">
        <v>225000000</v>
      </c>
      <c r="F18" s="54">
        <v>240350000</v>
      </c>
      <c r="G18" s="54"/>
      <c r="H18" s="54">
        <v>240350000</v>
      </c>
      <c r="I18" s="54">
        <v>240350000</v>
      </c>
      <c r="J18" s="54"/>
      <c r="K18" s="54">
        <v>240350000</v>
      </c>
      <c r="L18" s="53">
        <v>1.6996047430830039</v>
      </c>
      <c r="M18" s="53"/>
      <c r="N18" s="53">
        <v>1.6996047430830039</v>
      </c>
      <c r="O18" s="53">
        <v>1</v>
      </c>
      <c r="P18" s="53"/>
      <c r="Q18" s="53">
        <v>1</v>
      </c>
    </row>
    <row r="19" spans="1:20" ht="17.45" customHeight="1" x14ac:dyDescent="0.2">
      <c r="A19" s="45">
        <v>8</v>
      </c>
      <c r="B19" s="39" t="s">
        <v>110</v>
      </c>
      <c r="C19" s="54">
        <v>253000000</v>
      </c>
      <c r="D19" s="54"/>
      <c r="E19" s="54">
        <v>253000000</v>
      </c>
      <c r="F19" s="54">
        <v>152220000</v>
      </c>
      <c r="G19" s="54"/>
      <c r="H19" s="54">
        <v>152220000</v>
      </c>
      <c r="I19" s="54">
        <v>430000000</v>
      </c>
      <c r="J19" s="54"/>
      <c r="K19" s="54">
        <v>430000000</v>
      </c>
      <c r="L19" s="53">
        <v>0.5299014166353142</v>
      </c>
      <c r="M19" s="53">
        <v>0.58356164383561648</v>
      </c>
      <c r="N19" s="53">
        <v>0.22635947728625272</v>
      </c>
      <c r="O19" s="53">
        <v>2.8248587570621471</v>
      </c>
      <c r="P19" s="53"/>
      <c r="Q19" s="53">
        <v>2.8248587570621471</v>
      </c>
      <c r="T19" s="33"/>
    </row>
    <row r="20" spans="1:20" ht="16.7" customHeight="1" x14ac:dyDescent="0.2">
      <c r="A20" s="45">
        <v>9</v>
      </c>
      <c r="B20" s="39" t="s">
        <v>111</v>
      </c>
      <c r="C20" s="54">
        <v>4295248000</v>
      </c>
      <c r="D20" s="54">
        <v>3650000000</v>
      </c>
      <c r="E20" s="54">
        <v>645248000</v>
      </c>
      <c r="F20" s="54">
        <v>494058000</v>
      </c>
      <c r="G20" s="54">
        <v>348000000</v>
      </c>
      <c r="H20" s="54">
        <v>146058000</v>
      </c>
      <c r="I20" s="54">
        <v>2276058000</v>
      </c>
      <c r="J20" s="54">
        <v>2130000000</v>
      </c>
      <c r="K20" s="54">
        <v>146058000</v>
      </c>
      <c r="L20" s="53">
        <v>0.61719943661971832</v>
      </c>
      <c r="M20" s="53">
        <v>0.59857142857142853</v>
      </c>
      <c r="N20" s="53">
        <v>1.92116</v>
      </c>
      <c r="O20" s="53">
        <v>4.6068639714365522</v>
      </c>
      <c r="P20" s="53">
        <v>6.1206896551724137</v>
      </c>
      <c r="Q20" s="53">
        <v>1</v>
      </c>
    </row>
    <row r="21" spans="1:20" ht="17.45" customHeight="1" x14ac:dyDescent="0.2">
      <c r="A21" s="45" t="s">
        <v>88</v>
      </c>
      <c r="B21" s="39" t="s">
        <v>112</v>
      </c>
      <c r="C21" s="54">
        <v>3550000000</v>
      </c>
      <c r="D21" s="54">
        <v>3500000000</v>
      </c>
      <c r="E21" s="54">
        <v>50000000</v>
      </c>
      <c r="F21" s="54">
        <v>294058000</v>
      </c>
      <c r="G21" s="54">
        <v>198000000</v>
      </c>
      <c r="H21" s="54">
        <v>96058000</v>
      </c>
      <c r="I21" s="54">
        <v>2191058000</v>
      </c>
      <c r="J21" s="54">
        <v>2095000000</v>
      </c>
      <c r="K21" s="54">
        <v>96058000</v>
      </c>
      <c r="L21" s="53">
        <v>6.0575711562691821E-2</v>
      </c>
      <c r="M21" s="53">
        <v>0</v>
      </c>
      <c r="N21" s="53">
        <v>7.5901712342630448E-2</v>
      </c>
      <c r="O21" s="53">
        <v>7.4511082847601493</v>
      </c>
      <c r="P21" s="53">
        <v>10.580808080808081</v>
      </c>
      <c r="Q21" s="53">
        <v>1</v>
      </c>
    </row>
    <row r="22" spans="1:20" ht="16.7" customHeight="1" x14ac:dyDescent="0.2">
      <c r="A22" s="45" t="s">
        <v>89</v>
      </c>
      <c r="B22" s="39" t="s">
        <v>113</v>
      </c>
      <c r="C22" s="54">
        <v>495248000</v>
      </c>
      <c r="D22" s="54">
        <v>100000000</v>
      </c>
      <c r="E22" s="54">
        <v>395248000</v>
      </c>
      <c r="F22" s="54">
        <v>130000000</v>
      </c>
      <c r="G22" s="54">
        <v>100000000</v>
      </c>
      <c r="H22" s="54">
        <v>30000000</v>
      </c>
      <c r="I22" s="54">
        <v>30000000</v>
      </c>
      <c r="J22" s="54"/>
      <c r="K22" s="54">
        <v>30000000</v>
      </c>
      <c r="L22" s="53"/>
      <c r="M22" s="53"/>
      <c r="N22" s="53"/>
      <c r="O22" s="53">
        <v>0.23076923076923078</v>
      </c>
      <c r="P22" s="53">
        <v>0</v>
      </c>
      <c r="Q22" s="53">
        <v>1</v>
      </c>
    </row>
    <row r="23" spans="1:20" ht="16.7" customHeight="1" x14ac:dyDescent="0.2">
      <c r="A23" s="45" t="s">
        <v>90</v>
      </c>
      <c r="B23" s="39" t="s">
        <v>74</v>
      </c>
      <c r="C23" s="54">
        <v>0</v>
      </c>
      <c r="D23" s="54"/>
      <c r="E23" s="54"/>
      <c r="F23" s="54">
        <v>0</v>
      </c>
      <c r="G23" s="54"/>
      <c r="H23" s="54"/>
      <c r="I23" s="54">
        <v>0</v>
      </c>
      <c r="J23" s="54"/>
      <c r="K23" s="54"/>
      <c r="L23" s="53"/>
      <c r="M23" s="53"/>
      <c r="N23" s="53"/>
      <c r="O23" s="53"/>
      <c r="P23" s="53"/>
      <c r="Q23" s="53"/>
    </row>
    <row r="24" spans="1:20" ht="16.7" customHeight="1" x14ac:dyDescent="0.2">
      <c r="A24" s="45" t="s">
        <v>91</v>
      </c>
      <c r="B24" s="39" t="s">
        <v>75</v>
      </c>
      <c r="C24" s="54">
        <v>0</v>
      </c>
      <c r="D24" s="54"/>
      <c r="E24" s="54"/>
      <c r="F24" s="54">
        <v>0</v>
      </c>
      <c r="G24" s="54"/>
      <c r="H24" s="54"/>
      <c r="I24" s="54">
        <v>0</v>
      </c>
      <c r="J24" s="54"/>
      <c r="K24" s="54"/>
      <c r="L24" s="53">
        <v>0.22</v>
      </c>
      <c r="M24" s="53">
        <v>0.7</v>
      </c>
      <c r="N24" s="53">
        <v>0.1</v>
      </c>
      <c r="O24" s="53"/>
      <c r="P24" s="53"/>
      <c r="Q24" s="53"/>
    </row>
    <row r="25" spans="1:20" ht="17.45" customHeight="1" x14ac:dyDescent="0.2">
      <c r="A25" s="45" t="s">
        <v>92</v>
      </c>
      <c r="B25" s="39" t="s">
        <v>114</v>
      </c>
      <c r="C25" s="54">
        <v>250000000</v>
      </c>
      <c r="D25" s="54">
        <v>50000000</v>
      </c>
      <c r="E25" s="54">
        <v>200000000</v>
      </c>
      <c r="F25" s="54">
        <v>70000000</v>
      </c>
      <c r="G25" s="54">
        <v>50000000</v>
      </c>
      <c r="H25" s="54">
        <v>20000000</v>
      </c>
      <c r="I25" s="54">
        <v>55000000</v>
      </c>
      <c r="J25" s="54">
        <v>35000000</v>
      </c>
      <c r="K25" s="54">
        <v>20000000</v>
      </c>
      <c r="L25" s="53">
        <v>1.5775295206925615</v>
      </c>
      <c r="M25" s="53"/>
      <c r="N25" s="53">
        <v>1.5775295206925615</v>
      </c>
      <c r="O25" s="53">
        <v>0.7857142857142857</v>
      </c>
      <c r="P25" s="53">
        <v>0.7</v>
      </c>
      <c r="Q25" s="53">
        <v>1</v>
      </c>
    </row>
    <row r="26" spans="1:20" ht="17.45" customHeight="1" x14ac:dyDescent="0.2">
      <c r="A26" s="45">
        <v>10</v>
      </c>
      <c r="B26" s="39" t="s">
        <v>115</v>
      </c>
      <c r="C26" s="54">
        <v>14709682000</v>
      </c>
      <c r="D26" s="54">
        <v>0</v>
      </c>
      <c r="E26" s="54">
        <v>14709682000</v>
      </c>
      <c r="F26" s="54">
        <v>23552737595</v>
      </c>
      <c r="G26" s="54">
        <v>0</v>
      </c>
      <c r="H26" s="54">
        <v>23552737595</v>
      </c>
      <c r="I26" s="54">
        <v>23204957595</v>
      </c>
      <c r="J26" s="54">
        <v>0</v>
      </c>
      <c r="K26" s="54">
        <v>23204957595</v>
      </c>
      <c r="L26" s="53"/>
      <c r="M26" s="53"/>
      <c r="N26" s="53"/>
      <c r="O26" s="53">
        <v>0.98523398825307551</v>
      </c>
      <c r="P26" s="53"/>
      <c r="Q26" s="53">
        <v>0.98523398825307551</v>
      </c>
    </row>
    <row r="27" spans="1:20" ht="16.7" customHeight="1" x14ac:dyDescent="0.2">
      <c r="A27" s="45"/>
      <c r="B27" s="39" t="s">
        <v>72</v>
      </c>
      <c r="C27" s="54">
        <v>0</v>
      </c>
      <c r="D27" s="54"/>
      <c r="E27" s="54"/>
      <c r="F27" s="54">
        <v>16137098704</v>
      </c>
      <c r="G27" s="54"/>
      <c r="H27" s="54">
        <v>16137098704</v>
      </c>
      <c r="I27" s="54">
        <v>16241255146</v>
      </c>
      <c r="J27" s="54"/>
      <c r="K27" s="54">
        <v>16241255146</v>
      </c>
      <c r="L27" s="53">
        <v>1.4296605208438242</v>
      </c>
      <c r="M27" s="53"/>
      <c r="N27" s="53">
        <v>1.4296605208438242</v>
      </c>
      <c r="O27" s="53">
        <v>1.0064544713960375</v>
      </c>
      <c r="P27" s="53"/>
      <c r="Q27" s="53">
        <v>1.0064544713960375</v>
      </c>
    </row>
    <row r="28" spans="1:20" ht="17.45" customHeight="1" x14ac:dyDescent="0.2">
      <c r="A28" s="45" t="s">
        <v>93</v>
      </c>
      <c r="B28" s="39" t="s">
        <v>116</v>
      </c>
      <c r="C28" s="54">
        <v>13146436000</v>
      </c>
      <c r="D28" s="54"/>
      <c r="E28" s="54">
        <v>13146436000</v>
      </c>
      <c r="F28" s="54">
        <v>19441602900</v>
      </c>
      <c r="G28" s="54"/>
      <c r="H28" s="54">
        <v>19441602900</v>
      </c>
      <c r="I28" s="54">
        <v>18794940539</v>
      </c>
      <c r="J28" s="54"/>
      <c r="K28" s="54">
        <v>18794940539</v>
      </c>
      <c r="L28" s="53">
        <v>5.6185168571428568</v>
      </c>
      <c r="M28" s="53"/>
      <c r="N28" s="53">
        <v>5.6185168571428568</v>
      </c>
      <c r="O28" s="53">
        <v>0.96673821781433467</v>
      </c>
      <c r="P28" s="53"/>
      <c r="Q28" s="53">
        <v>0.96673821781433467</v>
      </c>
    </row>
    <row r="29" spans="1:20" ht="17.45" customHeight="1" x14ac:dyDescent="0.2">
      <c r="A29" s="45" t="s">
        <v>94</v>
      </c>
      <c r="B29" s="39" t="s">
        <v>117</v>
      </c>
      <c r="C29" s="54">
        <v>525000000</v>
      </c>
      <c r="D29" s="54"/>
      <c r="E29" s="54">
        <v>525000000</v>
      </c>
      <c r="F29" s="54">
        <v>2914921350</v>
      </c>
      <c r="G29" s="54"/>
      <c r="H29" s="54">
        <v>2914921350</v>
      </c>
      <c r="I29" s="54">
        <v>2949721350</v>
      </c>
      <c r="J29" s="54"/>
      <c r="K29" s="54">
        <v>2949721350</v>
      </c>
      <c r="L29" s="53">
        <v>1.4065026072818967</v>
      </c>
      <c r="M29" s="53"/>
      <c r="N29" s="53">
        <v>1.4065026072818967</v>
      </c>
      <c r="O29" s="53">
        <v>1.0119385725450192</v>
      </c>
      <c r="P29" s="53"/>
      <c r="Q29" s="53">
        <v>1.0119385725450192</v>
      </c>
    </row>
    <row r="30" spans="1:20" ht="17.45" customHeight="1" x14ac:dyDescent="0.2">
      <c r="A30" s="45" t="s">
        <v>95</v>
      </c>
      <c r="B30" s="39" t="s">
        <v>118</v>
      </c>
      <c r="C30" s="54">
        <v>1038246000</v>
      </c>
      <c r="D30" s="54"/>
      <c r="E30" s="54">
        <v>1038246000</v>
      </c>
      <c r="F30" s="54">
        <v>1196213345</v>
      </c>
      <c r="G30" s="54"/>
      <c r="H30" s="54">
        <v>1196213345</v>
      </c>
      <c r="I30" s="54">
        <v>1460295706</v>
      </c>
      <c r="J30" s="54"/>
      <c r="K30" s="54">
        <v>1460295706</v>
      </c>
      <c r="L30" s="53">
        <v>3.7633632682121378</v>
      </c>
      <c r="M30" s="53"/>
      <c r="N30" s="53">
        <v>3.7633632682121378</v>
      </c>
      <c r="O30" s="53">
        <v>1.2207652690916937</v>
      </c>
      <c r="P30" s="53"/>
      <c r="Q30" s="53">
        <v>1.2207652690916937</v>
      </c>
    </row>
    <row r="31" spans="1:20" ht="17.45" customHeight="1" x14ac:dyDescent="0.2">
      <c r="A31" s="45">
        <v>11</v>
      </c>
      <c r="B31" s="39" t="s">
        <v>119</v>
      </c>
      <c r="C31" s="51">
        <v>1584328000</v>
      </c>
      <c r="D31" s="51">
        <v>0</v>
      </c>
      <c r="E31" s="51">
        <v>1584328000</v>
      </c>
      <c r="F31" s="51">
        <v>5962401800</v>
      </c>
      <c r="G31" s="51">
        <v>0</v>
      </c>
      <c r="H31" s="51">
        <v>5962401800</v>
      </c>
      <c r="I31" s="51">
        <v>5962401800</v>
      </c>
      <c r="J31" s="51">
        <v>0</v>
      </c>
      <c r="K31" s="51">
        <v>5962401800</v>
      </c>
      <c r="L31" s="53">
        <v>0.77655042473670899</v>
      </c>
      <c r="M31" s="53"/>
      <c r="N31" s="53">
        <v>0.77655042473670899</v>
      </c>
      <c r="O31" s="53">
        <v>1</v>
      </c>
      <c r="P31" s="53"/>
      <c r="Q31" s="53">
        <v>1</v>
      </c>
    </row>
    <row r="32" spans="1:20" ht="22.5" customHeight="1" x14ac:dyDescent="0.2">
      <c r="A32" s="45" t="s">
        <v>96</v>
      </c>
      <c r="B32" s="39" t="s">
        <v>85</v>
      </c>
      <c r="C32" s="54">
        <v>1412533900</v>
      </c>
      <c r="D32" s="54"/>
      <c r="E32" s="54">
        <v>1412533900</v>
      </c>
      <c r="F32" s="54">
        <v>1096903800</v>
      </c>
      <c r="G32" s="54"/>
      <c r="H32" s="54">
        <v>1096903800</v>
      </c>
      <c r="I32" s="54">
        <v>1096903800</v>
      </c>
      <c r="J32" s="54"/>
      <c r="K32" s="54">
        <v>1096903800</v>
      </c>
      <c r="L32" s="53"/>
      <c r="M32" s="53"/>
      <c r="N32" s="53"/>
      <c r="O32" s="53">
        <v>1</v>
      </c>
      <c r="P32" s="53"/>
      <c r="Q32" s="53">
        <v>1</v>
      </c>
    </row>
    <row r="33" spans="1:17" ht="17.45" customHeight="1" x14ac:dyDescent="0.2">
      <c r="A33" s="45" t="s">
        <v>97</v>
      </c>
      <c r="B33" s="39" t="s">
        <v>86</v>
      </c>
      <c r="C33" s="54">
        <v>0</v>
      </c>
      <c r="D33" s="54"/>
      <c r="E33" s="54"/>
      <c r="F33" s="54">
        <v>0</v>
      </c>
      <c r="G33" s="54"/>
      <c r="H33" s="54"/>
      <c r="I33" s="54">
        <v>0</v>
      </c>
      <c r="J33" s="54"/>
      <c r="K33" s="54"/>
      <c r="L33" s="53"/>
      <c r="M33" s="53"/>
      <c r="N33" s="53"/>
      <c r="O33" s="53"/>
      <c r="P33" s="53"/>
      <c r="Q33" s="53"/>
    </row>
    <row r="34" spans="1:17" ht="16.7" customHeight="1" x14ac:dyDescent="0.2">
      <c r="A34" s="45" t="s">
        <v>98</v>
      </c>
      <c r="B34" s="39" t="s">
        <v>87</v>
      </c>
      <c r="C34" s="54">
        <v>0</v>
      </c>
      <c r="D34" s="54"/>
      <c r="E34" s="54"/>
      <c r="F34" s="54">
        <v>4695498000</v>
      </c>
      <c r="G34" s="54"/>
      <c r="H34" s="54">
        <v>4695498000</v>
      </c>
      <c r="I34" s="54">
        <v>4695498000</v>
      </c>
      <c r="J34" s="54"/>
      <c r="K34" s="54">
        <v>4695498000</v>
      </c>
      <c r="L34" s="53"/>
      <c r="M34" s="53"/>
      <c r="N34" s="53"/>
      <c r="O34" s="53">
        <v>1</v>
      </c>
      <c r="P34" s="53"/>
      <c r="Q34" s="53">
        <v>1</v>
      </c>
    </row>
    <row r="35" spans="1:17" ht="22.5" customHeight="1" x14ac:dyDescent="0.2">
      <c r="A35" s="45" t="s">
        <v>99</v>
      </c>
      <c r="B35" s="39" t="s">
        <v>120</v>
      </c>
      <c r="C35" s="54">
        <v>0</v>
      </c>
      <c r="D35" s="54"/>
      <c r="E35" s="54"/>
      <c r="F35" s="54">
        <v>0</v>
      </c>
      <c r="G35" s="54"/>
      <c r="H35" s="54"/>
      <c r="I35" s="54">
        <v>0</v>
      </c>
      <c r="J35" s="54"/>
      <c r="K35" s="54"/>
      <c r="L35" s="53">
        <v>0.98955668442629874</v>
      </c>
      <c r="M35" s="53"/>
      <c r="N35" s="53">
        <v>0.98955668442629874</v>
      </c>
      <c r="O35" s="53"/>
      <c r="P35" s="53"/>
      <c r="Q35" s="53"/>
    </row>
    <row r="36" spans="1:17" ht="17.45" customHeight="1" x14ac:dyDescent="0.2">
      <c r="A36" s="45" t="s">
        <v>100</v>
      </c>
      <c r="B36" s="39" t="s">
        <v>121</v>
      </c>
      <c r="C36" s="54">
        <v>171794100</v>
      </c>
      <c r="D36" s="54"/>
      <c r="E36" s="54">
        <v>171794100</v>
      </c>
      <c r="F36" s="54">
        <v>170000000</v>
      </c>
      <c r="G36" s="54"/>
      <c r="H36" s="54">
        <v>170000000</v>
      </c>
      <c r="I36" s="54">
        <v>170000000</v>
      </c>
      <c r="J36" s="54"/>
      <c r="K36" s="54">
        <v>170000000</v>
      </c>
      <c r="L36" s="53">
        <v>0</v>
      </c>
      <c r="M36" s="53"/>
      <c r="N36" s="53">
        <v>0</v>
      </c>
      <c r="O36" s="53">
        <v>1</v>
      </c>
      <c r="P36" s="53"/>
      <c r="Q36" s="53">
        <v>1</v>
      </c>
    </row>
    <row r="37" spans="1:17" ht="17.45" customHeight="1" x14ac:dyDescent="0.2">
      <c r="A37" s="45">
        <v>12</v>
      </c>
      <c r="B37" s="39" t="s">
        <v>83</v>
      </c>
      <c r="C37" s="54">
        <v>395535000</v>
      </c>
      <c r="D37" s="54"/>
      <c r="E37" s="54">
        <v>395535000</v>
      </c>
      <c r="F37" s="54">
        <v>0</v>
      </c>
      <c r="G37" s="54"/>
      <c r="H37" s="54"/>
      <c r="I37" s="54">
        <v>0</v>
      </c>
      <c r="J37" s="54"/>
      <c r="K37" s="54"/>
      <c r="L37" s="53">
        <v>1.0177600117908792</v>
      </c>
      <c r="M37" s="53"/>
      <c r="N37" s="53">
        <v>1.0177600117908792</v>
      </c>
      <c r="O37" s="53"/>
      <c r="P37" s="53"/>
      <c r="Q37" s="53"/>
    </row>
    <row r="38" spans="1:17" ht="16.7" customHeight="1" x14ac:dyDescent="0.2">
      <c r="A38" s="45">
        <v>13</v>
      </c>
      <c r="B38" s="39" t="s">
        <v>84</v>
      </c>
      <c r="C38" s="54">
        <v>502083000</v>
      </c>
      <c r="D38" s="54"/>
      <c r="E38" s="54">
        <v>502083000</v>
      </c>
      <c r="F38" s="54">
        <v>511000000</v>
      </c>
      <c r="G38" s="54"/>
      <c r="H38" s="54">
        <v>511000000</v>
      </c>
      <c r="I38" s="54">
        <v>511000000</v>
      </c>
      <c r="J38" s="54"/>
      <c r="K38" s="54">
        <v>511000000</v>
      </c>
      <c r="L38" s="53"/>
      <c r="M38" s="53"/>
      <c r="N38" s="53"/>
      <c r="O38" s="53">
        <v>1</v>
      </c>
      <c r="P38" s="53"/>
      <c r="Q38" s="53">
        <v>1</v>
      </c>
    </row>
  </sheetData>
  <autoFilter ref="A8:Q38"/>
  <mergeCells count="11">
    <mergeCell ref="L1:Q1"/>
    <mergeCell ref="O6:Q6"/>
    <mergeCell ref="A3:Q3"/>
    <mergeCell ref="A4:Q4"/>
    <mergeCell ref="A6:A7"/>
    <mergeCell ref="B5:N5"/>
    <mergeCell ref="B6:B7"/>
    <mergeCell ref="C6:E6"/>
    <mergeCell ref="I6:K6"/>
    <mergeCell ref="L6:N6"/>
    <mergeCell ref="F6:H6"/>
  </mergeCells>
  <pageMargins left="0.39370078740157499" right="0.39370078740157499" top="0.39370078740157499" bottom="0.39370078740157499" header="0" footer="0"/>
  <pageSetup paperSize="9" scale="7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19"/>
  <sheetViews>
    <sheetView workbookViewId="0">
      <selection activeCell="Z10" sqref="Z10"/>
    </sheetView>
  </sheetViews>
  <sheetFormatPr defaultRowHeight="16.5" x14ac:dyDescent="0.25"/>
  <cols>
    <col min="1" max="1" width="5.42578125" style="114" customWidth="1"/>
    <col min="2" max="2" width="61.28515625" style="64" customWidth="1"/>
    <col min="3" max="3" width="11.5703125" style="64" customWidth="1"/>
    <col min="4" max="4" width="13.140625" style="65" customWidth="1"/>
    <col min="5" max="5" width="15.140625" style="65" hidden="1" customWidth="1"/>
    <col min="6" max="6" width="11.5703125" style="65" hidden="1" customWidth="1"/>
    <col min="7" max="7" width="67" style="65" hidden="1" customWidth="1"/>
    <col min="8" max="8" width="28.5703125" style="64" hidden="1" customWidth="1"/>
    <col min="9" max="9" width="15.42578125" style="64" hidden="1" customWidth="1"/>
    <col min="10" max="10" width="13.5703125" style="64" hidden="1" customWidth="1"/>
    <col min="11" max="11" width="24.5703125" style="66" hidden="1" customWidth="1"/>
    <col min="12" max="13" width="18.140625" style="66" hidden="1" customWidth="1"/>
    <col min="14" max="14" width="20" style="64" hidden="1" customWidth="1"/>
    <col min="15" max="15" width="0" style="64" hidden="1" customWidth="1"/>
    <col min="16" max="16" width="17.85546875" style="67" hidden="1" customWidth="1"/>
    <col min="17" max="17" width="16.5703125" style="67" hidden="1" customWidth="1"/>
    <col min="18" max="18" width="18.85546875" style="64" hidden="1" customWidth="1"/>
    <col min="19" max="19" width="21.5703125" style="64" hidden="1" customWidth="1"/>
    <col min="20" max="20" width="22.5703125" style="64" hidden="1" customWidth="1"/>
    <col min="21" max="21" width="12.42578125" style="64" hidden="1" customWidth="1"/>
    <col min="22" max="16384" width="9.140625" style="64"/>
  </cols>
  <sheetData>
    <row r="1" spans="1:21" x14ac:dyDescent="0.25">
      <c r="A1" s="63" t="s">
        <v>132</v>
      </c>
      <c r="C1" s="138" t="s">
        <v>200</v>
      </c>
      <c r="D1" s="138"/>
    </row>
    <row r="2" spans="1:21" x14ac:dyDescent="0.25">
      <c r="A2" s="63" t="s">
        <v>161</v>
      </c>
      <c r="C2" s="139"/>
      <c r="D2" s="139"/>
    </row>
    <row r="3" spans="1:21" x14ac:dyDescent="0.25">
      <c r="A3" s="68"/>
      <c r="B3" s="68"/>
      <c r="C3" s="68"/>
      <c r="D3" s="68"/>
      <c r="E3" s="68"/>
      <c r="F3" s="68"/>
      <c r="G3" s="68"/>
      <c r="H3" s="68"/>
      <c r="I3" s="69"/>
      <c r="J3" s="70" t="s">
        <v>162</v>
      </c>
      <c r="K3" s="71">
        <v>17236060000</v>
      </c>
      <c r="L3" s="71"/>
      <c r="M3" s="71" t="e">
        <f>+#REF!*1000000</f>
        <v>#REF!</v>
      </c>
      <c r="N3" s="72" t="e">
        <f>+K3+L3+M3</f>
        <v>#REF!</v>
      </c>
      <c r="O3" s="70"/>
      <c r="P3" s="73">
        <v>23459405500</v>
      </c>
      <c r="Q3" s="73"/>
      <c r="R3" s="74">
        <f>+P3+Q3</f>
        <v>23459405500</v>
      </c>
      <c r="S3" s="72" t="e">
        <f>+R3-N3</f>
        <v>#REF!</v>
      </c>
      <c r="T3" s="75">
        <v>5854289417</v>
      </c>
      <c r="U3" s="75" t="e">
        <f>+S3-T3</f>
        <v>#REF!</v>
      </c>
    </row>
    <row r="4" spans="1:21" x14ac:dyDescent="0.25">
      <c r="A4" s="135" t="s">
        <v>163</v>
      </c>
      <c r="B4" s="135"/>
      <c r="C4" s="135"/>
      <c r="D4" s="135"/>
      <c r="E4" s="68"/>
      <c r="F4" s="68"/>
      <c r="G4" s="68"/>
      <c r="H4" s="68"/>
      <c r="I4" s="69"/>
      <c r="J4" s="70" t="s">
        <v>164</v>
      </c>
      <c r="K4" s="71">
        <v>104925780</v>
      </c>
      <c r="L4" s="71">
        <v>30119000</v>
      </c>
      <c r="M4" s="71"/>
      <c r="N4" s="72">
        <f>+K4+L4+M4</f>
        <v>135044780</v>
      </c>
      <c r="O4" s="70"/>
      <c r="P4" s="73">
        <v>104925780</v>
      </c>
      <c r="Q4" s="73">
        <v>30119000</v>
      </c>
      <c r="R4" s="74">
        <f>+P4+Q4</f>
        <v>135044780</v>
      </c>
      <c r="S4" s="72">
        <f>+R4-N4</f>
        <v>0</v>
      </c>
    </row>
    <row r="5" spans="1:21" x14ac:dyDescent="0.25">
      <c r="A5" s="136" t="s">
        <v>198</v>
      </c>
      <c r="B5" s="136"/>
      <c r="C5" s="136"/>
      <c r="D5" s="136"/>
      <c r="E5" s="76"/>
      <c r="F5" s="76"/>
      <c r="G5" s="76"/>
      <c r="H5" s="76"/>
      <c r="I5" s="77"/>
      <c r="J5" s="70" t="s">
        <v>165</v>
      </c>
      <c r="K5" s="71">
        <v>2212756228</v>
      </c>
      <c r="L5" s="71">
        <v>133939000</v>
      </c>
      <c r="M5" s="71" t="e">
        <f>+#REF!*1000000</f>
        <v>#REF!</v>
      </c>
      <c r="N5" s="72" t="e">
        <f>+K5+L5+M5</f>
        <v>#REF!</v>
      </c>
      <c r="O5" s="70"/>
      <c r="P5" s="73">
        <v>2957466759</v>
      </c>
      <c r="Q5" s="73">
        <v>133939000</v>
      </c>
      <c r="R5" s="74">
        <f>+P5+Q5</f>
        <v>3091405759</v>
      </c>
      <c r="S5" s="72" t="e">
        <f>+R5-N5</f>
        <v>#REF!</v>
      </c>
    </row>
    <row r="6" spans="1:21" x14ac:dyDescent="0.25">
      <c r="A6" s="69"/>
      <c r="C6" s="137" t="s">
        <v>136</v>
      </c>
      <c r="D6" s="137"/>
      <c r="H6" s="78" t="s">
        <v>166</v>
      </c>
      <c r="J6" s="70"/>
      <c r="K6" s="71">
        <f t="shared" ref="K6:P6" si="0">+SUM(K3:K5)</f>
        <v>19553742008</v>
      </c>
      <c r="L6" s="71">
        <f t="shared" si="0"/>
        <v>164058000</v>
      </c>
      <c r="M6" s="71" t="e">
        <f t="shared" si="0"/>
        <v>#REF!</v>
      </c>
      <c r="N6" s="71" t="e">
        <f t="shared" si="0"/>
        <v>#REF!</v>
      </c>
      <c r="O6" s="71">
        <f t="shared" si="0"/>
        <v>0</v>
      </c>
      <c r="P6" s="73">
        <f t="shared" si="0"/>
        <v>26521798039</v>
      </c>
      <c r="Q6" s="73">
        <f>+SUM(Q3:Q5)</f>
        <v>164058000</v>
      </c>
      <c r="R6" s="73">
        <f>+SUM(R3:R5)</f>
        <v>26685856039</v>
      </c>
      <c r="S6" s="73" t="e">
        <f>+SUM(S3:S5)</f>
        <v>#REF!</v>
      </c>
    </row>
    <row r="7" spans="1:21" ht="33" x14ac:dyDescent="0.25">
      <c r="A7" s="79" t="s">
        <v>0</v>
      </c>
      <c r="B7" s="79" t="s">
        <v>167</v>
      </c>
      <c r="C7" s="79" t="s">
        <v>168</v>
      </c>
      <c r="D7" s="80" t="s">
        <v>169</v>
      </c>
      <c r="E7" s="80" t="s">
        <v>170</v>
      </c>
      <c r="F7" s="80" t="s">
        <v>171</v>
      </c>
      <c r="G7" s="79" t="s">
        <v>172</v>
      </c>
      <c r="H7" s="79" t="s">
        <v>173</v>
      </c>
      <c r="I7" s="81" t="s">
        <v>174</v>
      </c>
    </row>
    <row r="8" spans="1:21" x14ac:dyDescent="0.25">
      <c r="A8" s="79"/>
      <c r="B8" s="82" t="s">
        <v>82</v>
      </c>
      <c r="C8" s="83"/>
      <c r="D8" s="84">
        <f>+D9+D12+D16</f>
        <v>3825</v>
      </c>
      <c r="E8" s="84">
        <f>+E9+E12+E16</f>
        <v>3735.0447800000002</v>
      </c>
      <c r="F8" s="84"/>
      <c r="G8" s="81"/>
      <c r="H8" s="79"/>
      <c r="I8" s="85"/>
      <c r="K8" s="67"/>
      <c r="L8" s="64"/>
      <c r="M8" s="64"/>
      <c r="P8" s="64"/>
      <c r="Q8" s="64"/>
    </row>
    <row r="9" spans="1:21" x14ac:dyDescent="0.25">
      <c r="A9" s="86"/>
      <c r="B9" s="87" t="s">
        <v>162</v>
      </c>
      <c r="C9" s="88"/>
      <c r="D9" s="89">
        <f>+SUM(D10:D11)</f>
        <v>2700</v>
      </c>
      <c r="E9" s="89">
        <f>+SUM(E10:E11)</f>
        <v>2700</v>
      </c>
      <c r="F9" s="89"/>
      <c r="G9" s="90"/>
      <c r="H9" s="86"/>
      <c r="I9" s="91"/>
      <c r="K9" s="67"/>
      <c r="L9" s="64"/>
      <c r="M9" s="64"/>
      <c r="P9" s="64"/>
      <c r="Q9" s="64"/>
    </row>
    <row r="10" spans="1:21" ht="33" x14ac:dyDescent="0.25">
      <c r="A10" s="92">
        <v>1</v>
      </c>
      <c r="B10" s="93" t="s">
        <v>175</v>
      </c>
      <c r="C10" s="94" t="s">
        <v>176</v>
      </c>
      <c r="D10" s="95">
        <v>1750</v>
      </c>
      <c r="E10" s="95">
        <v>1750</v>
      </c>
      <c r="F10" s="84"/>
      <c r="G10" s="96" t="s">
        <v>177</v>
      </c>
      <c r="H10" s="79"/>
      <c r="I10" s="97" t="s">
        <v>162</v>
      </c>
      <c r="K10" s="67">
        <f>+D10+D13+D18</f>
        <v>2095</v>
      </c>
      <c r="L10" s="64"/>
      <c r="M10" s="64"/>
      <c r="P10" s="64"/>
      <c r="Q10" s="64"/>
    </row>
    <row r="11" spans="1:21" ht="33" x14ac:dyDescent="0.25">
      <c r="A11" s="92">
        <v>2</v>
      </c>
      <c r="B11" s="93" t="s">
        <v>178</v>
      </c>
      <c r="C11" s="83" t="s">
        <v>179</v>
      </c>
      <c r="D11" s="98">
        <v>950</v>
      </c>
      <c r="E11" s="98">
        <v>950</v>
      </c>
      <c r="F11" s="98"/>
      <c r="G11" s="96" t="s">
        <v>180</v>
      </c>
      <c r="H11" s="92"/>
      <c r="I11" s="97" t="s">
        <v>162</v>
      </c>
      <c r="K11" s="66">
        <f>+D11+D14+D15+D17</f>
        <v>1695</v>
      </c>
      <c r="P11" s="64"/>
      <c r="Q11" s="64"/>
    </row>
    <row r="12" spans="1:21" x14ac:dyDescent="0.25">
      <c r="A12" s="86"/>
      <c r="B12" s="99" t="s">
        <v>165</v>
      </c>
      <c r="C12" s="88"/>
      <c r="D12" s="100">
        <f>+SUM(D13:D15)</f>
        <v>900</v>
      </c>
      <c r="E12" s="100">
        <f>+SUM(E13:E15)</f>
        <v>900</v>
      </c>
      <c r="F12" s="100"/>
      <c r="G12" s="90"/>
      <c r="H12" s="86"/>
      <c r="I12" s="101"/>
      <c r="K12" s="66">
        <f>+D19</f>
        <v>35</v>
      </c>
      <c r="P12" s="64"/>
      <c r="Q12" s="64"/>
    </row>
    <row r="13" spans="1:21" ht="49.5" x14ac:dyDescent="0.25">
      <c r="A13" s="92">
        <v>1</v>
      </c>
      <c r="B13" s="93" t="s">
        <v>181</v>
      </c>
      <c r="C13" s="94" t="s">
        <v>182</v>
      </c>
      <c r="D13" s="102">
        <v>260</v>
      </c>
      <c r="E13" s="102">
        <v>260</v>
      </c>
      <c r="F13" s="102"/>
      <c r="G13" s="93" t="s">
        <v>183</v>
      </c>
      <c r="H13" s="103"/>
      <c r="I13" s="103" t="s">
        <v>165</v>
      </c>
      <c r="J13" s="64">
        <v>260000000</v>
      </c>
      <c r="K13" s="64"/>
      <c r="L13" s="64"/>
      <c r="M13" s="64"/>
    </row>
    <row r="14" spans="1:21" x14ac:dyDescent="0.25">
      <c r="A14" s="92">
        <v>2</v>
      </c>
      <c r="B14" s="104" t="s">
        <v>184</v>
      </c>
      <c r="C14" s="105" t="s">
        <v>185</v>
      </c>
      <c r="D14" s="102">
        <v>240</v>
      </c>
      <c r="E14" s="102">
        <v>240</v>
      </c>
      <c r="F14" s="102"/>
      <c r="G14" s="92" t="s">
        <v>186</v>
      </c>
      <c r="H14" s="103"/>
      <c r="I14" s="103" t="s">
        <v>165</v>
      </c>
      <c r="J14" s="64">
        <v>240000000</v>
      </c>
      <c r="K14" s="64"/>
      <c r="L14" s="64"/>
      <c r="M14" s="64"/>
    </row>
    <row r="15" spans="1:21" ht="49.5" x14ac:dyDescent="0.25">
      <c r="A15" s="92">
        <v>3</v>
      </c>
      <c r="B15" s="93" t="s">
        <v>187</v>
      </c>
      <c r="C15" s="94" t="s">
        <v>188</v>
      </c>
      <c r="D15" s="102">
        <v>400</v>
      </c>
      <c r="E15" s="102">
        <v>400</v>
      </c>
      <c r="F15" s="102"/>
      <c r="G15" s="83"/>
      <c r="H15" s="103"/>
      <c r="I15" s="103" t="s">
        <v>165</v>
      </c>
      <c r="J15" s="64">
        <v>4000000</v>
      </c>
      <c r="K15" s="64"/>
      <c r="L15" s="64"/>
      <c r="M15" s="64"/>
    </row>
    <row r="16" spans="1:21" s="109" customFormat="1" x14ac:dyDescent="0.25">
      <c r="A16" s="86"/>
      <c r="B16" s="99" t="s">
        <v>164</v>
      </c>
      <c r="C16" s="106"/>
      <c r="D16" s="107">
        <f>+SUM(D17:D19)</f>
        <v>225</v>
      </c>
      <c r="E16" s="107">
        <f>+SUM(E17:E19)</f>
        <v>135.04478</v>
      </c>
      <c r="F16" s="107"/>
      <c r="G16" s="90"/>
      <c r="H16" s="108"/>
      <c r="I16" s="108"/>
      <c r="P16" s="110"/>
      <c r="Q16" s="110"/>
    </row>
    <row r="17" spans="1:9" s="64" customFormat="1" ht="33" x14ac:dyDescent="0.25">
      <c r="A17" s="92">
        <v>1</v>
      </c>
      <c r="B17" s="111" t="s">
        <v>189</v>
      </c>
      <c r="C17" s="112" t="s">
        <v>190</v>
      </c>
      <c r="D17" s="102">
        <v>105</v>
      </c>
      <c r="E17" s="102">
        <v>104.92578</v>
      </c>
      <c r="F17" s="102"/>
      <c r="G17" s="112" t="s">
        <v>191</v>
      </c>
      <c r="H17" s="79"/>
      <c r="I17" s="113" t="s">
        <v>164</v>
      </c>
    </row>
    <row r="18" spans="1:9" s="64" customFormat="1" x14ac:dyDescent="0.25">
      <c r="A18" s="92">
        <v>2</v>
      </c>
      <c r="B18" s="111" t="s">
        <v>192</v>
      </c>
      <c r="C18" s="112"/>
      <c r="D18" s="102">
        <v>85</v>
      </c>
      <c r="E18" s="102"/>
      <c r="F18" s="102"/>
      <c r="G18" s="112" t="s">
        <v>193</v>
      </c>
      <c r="H18" s="79"/>
      <c r="I18" s="113" t="s">
        <v>164</v>
      </c>
    </row>
    <row r="19" spans="1:9" s="64" customFormat="1" ht="49.5" x14ac:dyDescent="0.25">
      <c r="A19" s="92">
        <v>3</v>
      </c>
      <c r="B19" s="93" t="s">
        <v>194</v>
      </c>
      <c r="C19" s="83" t="s">
        <v>195</v>
      </c>
      <c r="D19" s="102">
        <v>35</v>
      </c>
      <c r="E19" s="102">
        <v>30.119</v>
      </c>
      <c r="F19" s="102"/>
      <c r="G19" s="83" t="s">
        <v>196</v>
      </c>
      <c r="H19" s="79"/>
      <c r="I19" s="113" t="s">
        <v>164</v>
      </c>
    </row>
  </sheetData>
  <autoFilter ref="A7:I19"/>
  <mergeCells count="4">
    <mergeCell ref="A4:D4"/>
    <mergeCell ref="A5:D5"/>
    <mergeCell ref="C6:D6"/>
    <mergeCell ref="C1:D2"/>
  </mergeCells>
  <pageMargins left="0.45" right="0.2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PB 01 Cân đối</vt:lpstr>
      <vt:lpstr>PB 02 Thu</vt:lpstr>
      <vt:lpstr>PB 03 Chi</vt:lpstr>
      <vt:lpstr>PB 04Dự án phân bổ đầu năm (2)</vt:lpstr>
      <vt:lpstr>'PB 02 Thu'!chuong_phuluc_16_name</vt:lpstr>
      <vt:lpstr>'PB 01 Cân đối'!Print_Area</vt:lpstr>
      <vt:lpstr>'PB 02 Thu'!Print_Area</vt:lpstr>
      <vt:lpstr>'PB 03 Chi'!Print_Area</vt:lpstr>
      <vt:lpstr>'PB 04Dự án phân bổ đầu năm (2)'!Print_Area</vt:lpstr>
      <vt:lpstr>'PB 02 Thu'!Print_Titles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 Cong</dc:creator>
  <cp:lastModifiedBy>Windows User</cp:lastModifiedBy>
  <cp:lastPrinted>2025-08-08T04:16:16Z</cp:lastPrinted>
  <dcterms:created xsi:type="dcterms:W3CDTF">2025-08-04T02:21:10Z</dcterms:created>
  <dcterms:modified xsi:type="dcterms:W3CDTF">2025-08-22T02:39:09Z</dcterms:modified>
</cp:coreProperties>
</file>